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arlotK\Downloads\"/>
    </mc:Choice>
  </mc:AlternateContent>
  <xr:revisionPtr revIDLastSave="0" documentId="8_{EEBCCE70-4C5A-45C4-8F63-BF7B22BD3B56}" xr6:coauthVersionLast="47" xr6:coauthVersionMax="47" xr10:uidLastSave="{00000000-0000-0000-0000-000000000000}"/>
  <bookViews>
    <workbookView xWindow="-289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T9" i="23"/>
  <c r="Q29" i="29"/>
  <c r="N9" i="23"/>
  <c r="H9" i="23"/>
  <c r="J2" i="33"/>
  <c r="I7" i="33" s="1"/>
  <c r="H7" i="33" s="1"/>
  <c r="G7" i="33" s="1"/>
  <c r="F7" i="33" s="1"/>
  <c r="E7" i="33" s="1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K9" i="23"/>
  <c r="Q8" i="23"/>
  <c r="N8" i="23" s="1"/>
  <c r="K8" i="23" s="1"/>
  <c r="H8" i="23" s="1"/>
  <c r="H29" i="29"/>
  <c r="H10" i="23" s="1"/>
  <c r="T29" i="29"/>
  <c r="T10" i="23" s="1"/>
  <c r="T9" i="30" l="1"/>
  <c r="Q9" i="30" s="1"/>
  <c r="N9" i="30" s="1"/>
  <c r="K9" i="30" s="1"/>
  <c r="H9" i="30" s="1"/>
  <c r="T21" i="30"/>
  <c r="Q21" i="30" s="1"/>
  <c r="N21" i="30" s="1"/>
  <c r="K21" i="30" s="1"/>
  <c r="H21" i="30" s="1"/>
  <c r="T9" i="29"/>
  <c r="Q9" i="29" s="1"/>
  <c r="N9" i="29" s="1"/>
  <c r="K9" i="29" s="1"/>
  <c r="H9" i="29" s="1"/>
  <c r="T21" i="29"/>
  <c r="Q21" i="29" s="1"/>
  <c r="N21" i="29" s="1"/>
  <c r="K21" i="29" s="1"/>
  <c r="H21" i="29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<sst xmlns="http://schemas.openxmlformats.org/spreadsheetml/2006/main" count="188" uniqueCount="101">
  <si>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</si>
  <si>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</si>
  <si>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</si>
  <si>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</si>
  <si>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</si>
  <si>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</si>
  <si>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</si>
  <si>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</si>
  <si>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</si>
  <si>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</si>
  <si>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</si>
  <si>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</si>
  <si>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</si>
  <si>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</si>
  <si>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</si>
  <si>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</si>
  <si>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</si>
  <si>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</si>
  <si>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</si>
  <si>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</si>
  <si>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</si>
  <si>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</si>
  <si>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</si>
  <si>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</si>
  <si>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</si>
  <si>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</si>
  <si>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</si>
  <si>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</si>
  <si>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</si>
  <si>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</si>
  <si>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</si>
  <si>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</si>
  <si>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</si>
  <si>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</si>
  <si>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</si>
  <si>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</si>
  <si>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</si>
  <si>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</si>
  <si>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</si>
  <si>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</si>
  <si>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</si>
  <si>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</si>
  <si>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</si>
  <si>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</si>
  <si>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</si>
  <si>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</si>
  <si>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</si>
  <si>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</si>
  <si>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</si>
  <si>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</si>
  <si>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</si>
  <si>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</si>
  <si>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</si>
  <si>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</si>
  <si>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</si>
  <si>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</si>
  <si>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</si>
  <si>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</si>
  <si>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</si>
  <si>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</si>
  <si>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</si>
  <si>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</si>
  <si>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</si>
  <si>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</si>
  <si>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</si>
  <si>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</si>
  <si>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</si>
  <si>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</si>
  <si>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</si>
  <si>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</si>
  <si>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</si>
  <si>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</si>
  <si>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</si>
  <si>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</si>
  <si>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</si>
  <si>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</si>
  <si>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</si>
  <si>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</si>
  <si>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Commune De Mettet</t>
  </si>
  <si>
    <t>Administration communale de :</t>
  </si>
  <si>
    <t>COMMUNE DE METTET</t>
  </si>
  <si>
    <t>Place Meunier 1</t>
  </si>
  <si>
    <t>5640 METTET</t>
  </si>
  <si>
    <t>www.mettet.be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</si>
  <si>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</si>
  <si>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</si>
  <si>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</si>
  <si>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</si>
  <si>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19/12/2024</t>
  </si>
  <si>
    <t>31/01/2025</t>
  </si>
  <si>
    <t>Budget</t>
  </si>
  <si>
    <t xml:space="preserve">Laetitia DEPLANQUE </t>
  </si>
  <si>
    <t>071720095</t>
  </si>
  <si>
    <t>laetitia.deplanque@mettet.be</t>
  </si>
  <si>
    <t>Marie-Noëlle BOCART</t>
  </si>
  <si>
    <t>071720094</t>
  </si>
  <si>
    <t>marie-noelle.bocart@mettet.be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</si>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</sst>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9" fillId="0" borderId="9" xfId="0" applyNumberFormat="1" applyFont="1" applyBorder="1" applyAlignment="1">
      <alignment horizontal="left" vertical="center"/>
    </xf>
    <xf numFmtId="3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49" fontId="9" fillId="0" borderId="7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9" fontId="25" fillId="23" borderId="0" xfId="0" applyNumberFormat="1" applyFont="1" applyFill="1" applyAlignment="1">
      <alignment horizontal="center" vertical="center" wrapText="1"/>
    </xf>
    <xf numFmtId="0" fontId="25" fillId="23" borderId="0" xfId="0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13" fillId="12" borderId="14" xfId="0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49" fontId="19" fillId="16" borderId="16" xfId="0" applyNumberFormat="1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4" fillId="12" borderId="5" xfId="0" applyFont="1" applyFill="1" applyBorder="1" applyAlignment="1">
      <alignment horizontal="right" vertical="center"/>
    </xf>
    <xf numFmtId="0" fontId="14" fillId="12" borderId="1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4" fontId="11" fillId="2" borderId="10" xfId="5" applyNumberFormat="1" applyFont="1" applyFill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49" fontId="19" fillId="17" borderId="16" xfId="0" applyNumberFormat="1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8" borderId="19" xfId="0" applyFont="1" applyFill="1" applyBorder="1" applyAlignment="1">
      <alignment horizontal="left" vertical="center"/>
    </xf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9000000}"/>
    <cellStyle name="Pourcentage 2" xfId="10" xr:uid="{00000000-0005-0000-0000-00000A000000}"/>
    <cellStyle name="Pourcentage 2 2" xfId="11" xr:uid="{00000000-0005-0000-0000-00000B000000}"/>
    <cellStyle name="Pourcentage 3" xfId="12" xr:uid="{00000000-0005-0000-0000-00000C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#.##0_ ;\-#.##0\ </c:formatCode>
                <c:ptCount val="5"/>
                <c:pt idx="0">
                  <c:v>0</c:v>
                </c:pt>
                <c:pt idx="1">
                  <c:v>0</c:v>
                </c:pt>
                <c:pt idx="2">
                  <c:v>848023.96000000089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30487352"/>
        <c:axId val="330489704"/>
      </c:barChart>
      <c:catAx>
        <c:axId val="330487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9704"/>
        <c:crosses val="autoZero"/>
        <c:auto val="1"/>
        <c:lblAlgn val="ctr"/>
        <c:lblOffset val="100"/>
        <c:noMultiLvlLbl val="0"/>
      </c:catAx>
      <c:valAx>
        <c:axId val="330489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73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#.##0_ ;\-#.##0\ </c:formatCode>
                <c:ptCount val="5"/>
                <c:pt idx="0">
                  <c:v>2151902.7900000028</c:v>
                </c:pt>
                <c:pt idx="1">
                  <c:v>1326381.5699999984</c:v>
                </c:pt>
                <c:pt idx="2">
                  <c:v>610149.80999999866</c:v>
                </c:pt>
                <c:pt idx="3">
                  <c:v>1076257.3200000003</c:v>
                </c:pt>
                <c:pt idx="4">
                  <c:v>186457.78999999538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30487744"/>
        <c:axId val="330485000"/>
      </c:barChart>
      <c:catAx>
        <c:axId val="33048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5000"/>
        <c:crosses val="autoZero"/>
        <c:auto val="1"/>
        <c:lblAlgn val="ctr"/>
        <c:lblOffset val="100"/>
        <c:noMultiLvlLbl val="0"/>
      </c:catAx>
      <c:valAx>
        <c:axId val="330485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7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#.##0\ _€_-;\-* #.##0\ _€_-;_-* "-"??\ _€_-;_-@_-</c:formatCode>
                <c:ptCount val="5"/>
                <c:pt idx="0">
                  <c:v>14270509.199999999</c:v>
                </c:pt>
                <c:pt idx="1">
                  <c:v>14448461.620000001</c:v>
                </c:pt>
                <c:pt idx="2">
                  <c:v>16131870.120000001</c:v>
                </c:pt>
                <c:pt idx="3">
                  <c:v>17245384.050000001</c:v>
                </c:pt>
                <c:pt idx="4">
                  <c:v>18040146.950000003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#.##0\ _€_-;\-* #.##0\ _€_-;_-* "-"??\ _€_-;_-@_-</c:formatCode>
                <c:ptCount val="5"/>
                <c:pt idx="0">
                  <c:v>14270509.200000001</c:v>
                </c:pt>
                <c:pt idx="1">
                  <c:v>14448461.619999999</c:v>
                </c:pt>
                <c:pt idx="2">
                  <c:v>16979894.080000002</c:v>
                </c:pt>
                <c:pt idx="3">
                  <c:v>17245384.050000001</c:v>
                </c:pt>
                <c:pt idx="4">
                  <c:v>18040146.949999999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0485784"/>
        <c:axId val="330486176"/>
      </c:barChart>
      <c:catAx>
        <c:axId val="330485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6176"/>
        <c:crosses val="autoZero"/>
        <c:auto val="1"/>
        <c:lblAlgn val="ctr"/>
        <c:lblOffset val="100"/>
        <c:noMultiLvlLbl val="0"/>
      </c:catAx>
      <c:valAx>
        <c:axId val="330486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\ _€_-;\-* #.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30485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#.##0\ _€_-;\-* #.##0\ _€_-;_-* "-"??\ _€_-;_-@_-</c:formatCode>
                <c:ptCount val="5"/>
                <c:pt idx="0">
                  <c:v>6897047.7800000003</c:v>
                </c:pt>
                <c:pt idx="1">
                  <c:v>7115691.0700000003</c:v>
                </c:pt>
                <c:pt idx="2">
                  <c:v>12160379.859999999</c:v>
                </c:pt>
                <c:pt idx="3">
                  <c:v>14542538.859999999</c:v>
                </c:pt>
                <c:pt idx="4">
                  <c:v>14308713.869999999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#.##0\ _€_-;\-* #.##0\ _€_-;_-* "-"??\ _€_-;_-@_-</c:formatCode>
                <c:ptCount val="5"/>
                <c:pt idx="0">
                  <c:v>6897047.7800000003</c:v>
                </c:pt>
                <c:pt idx="1">
                  <c:v>7032431.0700000003</c:v>
                </c:pt>
                <c:pt idx="2">
                  <c:v>8898960.2800000012</c:v>
                </c:pt>
                <c:pt idx="3">
                  <c:v>13051119.280000001</c:v>
                </c:pt>
                <c:pt idx="4">
                  <c:v>15076333.869999999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3539816"/>
        <c:axId val="353541384"/>
      </c:barChart>
      <c:catAx>
        <c:axId val="353539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3541384"/>
        <c:crosses val="autoZero"/>
        <c:auto val="1"/>
        <c:lblAlgn val="ctr"/>
        <c:lblOffset val="100"/>
        <c:noMultiLvlLbl val="0"/>
      </c:catAx>
      <c:valAx>
        <c:axId val="35354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\ _€_-;\-* #.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53539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AC12" sqref="AC1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157" t="s">
        <v>84</v>
      </c>
      <c r="B1" s="158"/>
      <c r="C1" s="158"/>
      <c r="D1" s="158"/>
      <c r="E1" s="158"/>
      <c r="F1" s="158"/>
      <c r="G1" s="161" t="s">
        <v>78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25"/>
      <c r="U1" s="98" t="s">
        <v>12</v>
      </c>
      <c r="V1" s="135">
        <v>92087</v>
      </c>
    </row>
    <row r="2" spans="1:22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26"/>
      <c r="U2" s="99" t="s">
        <v>1</v>
      </c>
      <c r="V2" s="136">
        <f>R27</f>
        <v>2025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" customHeight="1" x14ac:dyDescent="0.2">
      <c r="C7" s="80"/>
      <c r="D7" s="81"/>
      <c r="E7" s="81"/>
      <c r="F7" s="141"/>
      <c r="G7" s="184" t="s">
        <v>85</v>
      </c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42"/>
      <c r="U7" s="85"/>
    </row>
    <row r="8" spans="1:22" ht="13.9" customHeight="1" x14ac:dyDescent="0.2">
      <c r="C8" s="80"/>
      <c r="D8" s="81"/>
      <c r="E8" s="81"/>
      <c r="F8" s="141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186" t="s">
        <v>86</v>
      </c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7"/>
      <c r="S11" s="188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172" t="s">
        <v>79</v>
      </c>
      <c r="D17" s="171"/>
      <c r="E17" s="171"/>
      <c r="F17" s="171"/>
      <c r="G17" s="171"/>
      <c r="H17" s="171"/>
      <c r="I17" s="171"/>
      <c r="J17" s="179" t="s">
        <v>80</v>
      </c>
      <c r="K17" s="180"/>
      <c r="L17" s="180"/>
      <c r="M17" s="180"/>
      <c r="N17" s="180"/>
      <c r="O17" s="180"/>
      <c r="P17" s="180"/>
      <c r="Q17" s="180"/>
      <c r="R17" s="180"/>
      <c r="S17" s="180"/>
      <c r="T17" s="18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70" t="s">
        <v>4</v>
      </c>
      <c r="D19" s="171"/>
      <c r="E19" s="171"/>
      <c r="F19" s="171"/>
      <c r="G19" s="171"/>
      <c r="H19" s="171"/>
      <c r="I19" s="173"/>
      <c r="J19" s="148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149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150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174" t="s">
        <v>87</v>
      </c>
      <c r="D23" s="175"/>
      <c r="E23" s="175"/>
      <c r="F23" s="175"/>
      <c r="G23" s="175"/>
      <c r="H23" s="175"/>
      <c r="I23" s="176"/>
      <c r="J23" s="151" t="s">
        <v>88</v>
      </c>
      <c r="K23" s="93"/>
      <c r="L23" s="93"/>
      <c r="M23" s="94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70" t="s">
        <v>36</v>
      </c>
      <c r="D25" s="171"/>
      <c r="E25" s="171"/>
      <c r="F25" s="171"/>
      <c r="G25" s="171"/>
      <c r="H25" s="171"/>
      <c r="I25" s="173"/>
      <c r="J25" s="151" t="s">
        <v>89</v>
      </c>
      <c r="K25" s="93"/>
      <c r="L25" s="93"/>
      <c r="M25" s="94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70" t="s">
        <v>42</v>
      </c>
      <c r="D27" s="171"/>
      <c r="E27" s="171"/>
      <c r="F27" s="171"/>
      <c r="G27" s="171"/>
      <c r="H27" s="171"/>
      <c r="I27" s="173"/>
      <c r="J27" s="152" t="s">
        <v>90</v>
      </c>
      <c r="K27" s="139"/>
      <c r="L27" s="93"/>
      <c r="M27" s="94"/>
      <c r="O27" s="171" t="s">
        <v>1</v>
      </c>
      <c r="P27" s="171"/>
      <c r="Q27" s="173"/>
      <c r="R27" s="181">
        <v>2025</v>
      </c>
      <c r="S27" s="18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5" t="s">
        <v>33</v>
      </c>
      <c r="D29" s="156"/>
      <c r="E29" s="156"/>
      <c r="F29" s="156"/>
      <c r="G29" s="156"/>
      <c r="H29" s="156"/>
      <c r="I29" s="156"/>
      <c r="J29" s="153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68" t="s">
        <v>5</v>
      </c>
      <c r="D30" s="169"/>
      <c r="E30" s="169"/>
      <c r="F30" s="169"/>
      <c r="G30" s="169"/>
      <c r="H30" s="169"/>
      <c r="I30" s="169"/>
      <c r="J30" s="164" t="s">
        <v>92</v>
      </c>
      <c r="K30" s="165"/>
      <c r="L30" s="165"/>
      <c r="M30" s="165"/>
      <c r="N30" s="165"/>
      <c r="O30" s="165"/>
      <c r="P30" s="165"/>
      <c r="Q30" s="165"/>
      <c r="R30" s="165"/>
      <c r="S30" s="165"/>
      <c r="U30" s="6"/>
    </row>
    <row r="31" spans="3:21" ht="16.899999999999999" customHeight="1" x14ac:dyDescent="0.2">
      <c r="C31" s="170" t="s">
        <v>6</v>
      </c>
      <c r="D31" s="171"/>
      <c r="E31" s="171"/>
      <c r="F31" s="171"/>
      <c r="G31" s="171"/>
      <c r="H31" s="171"/>
      <c r="I31" s="171"/>
      <c r="J31" s="166"/>
      <c r="K31" s="167"/>
      <c r="L31" s="167"/>
      <c r="M31" s="167"/>
      <c r="N31" s="167"/>
      <c r="O31" s="167"/>
      <c r="P31" s="167"/>
      <c r="Q31" s="167"/>
      <c r="R31" s="167"/>
      <c r="S31" s="167"/>
      <c r="U31" s="6"/>
    </row>
    <row r="32" spans="3:21" ht="16.899999999999999" customHeight="1" x14ac:dyDescent="0.2">
      <c r="C32" s="170" t="s">
        <v>7</v>
      </c>
      <c r="D32" s="171"/>
      <c r="E32" s="171"/>
      <c r="F32" s="171"/>
      <c r="G32" s="171"/>
      <c r="H32" s="171"/>
      <c r="I32" s="171"/>
      <c r="J32" s="177" t="s">
        <v>93</v>
      </c>
      <c r="K32" s="178"/>
      <c r="L32" s="178"/>
      <c r="M32" s="178"/>
      <c r="N32" s="178"/>
      <c r="O32" s="178"/>
      <c r="P32" s="178"/>
      <c r="Q32" s="178"/>
      <c r="R32" s="178"/>
      <c r="S32" s="178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5" t="s">
        <v>34</v>
      </c>
      <c r="D34" s="156"/>
      <c r="E34" s="156"/>
      <c r="F34" s="156"/>
      <c r="G34" s="156"/>
      <c r="H34" s="156"/>
      <c r="I34" s="156"/>
      <c r="J34" s="153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68" t="s">
        <v>5</v>
      </c>
      <c r="D35" s="169"/>
      <c r="E35" s="169"/>
      <c r="F35" s="169"/>
      <c r="G35" s="169"/>
      <c r="H35" s="169"/>
      <c r="I35" s="169"/>
      <c r="J35" s="164" t="s">
        <v>95</v>
      </c>
      <c r="K35" s="183"/>
      <c r="L35" s="183"/>
      <c r="M35" s="183"/>
      <c r="N35" s="183"/>
      <c r="O35" s="183"/>
      <c r="P35" s="183"/>
      <c r="Q35" s="183"/>
      <c r="R35" s="183"/>
      <c r="S35" s="183"/>
      <c r="T35" s="27"/>
      <c r="U35" s="5"/>
    </row>
    <row r="36" spans="3:21" ht="16.899999999999999" customHeight="1" x14ac:dyDescent="0.2">
      <c r="C36" s="170" t="s">
        <v>6</v>
      </c>
      <c r="D36" s="171"/>
      <c r="E36" s="171"/>
      <c r="F36" s="171"/>
      <c r="G36" s="171"/>
      <c r="H36" s="171"/>
      <c r="I36" s="171"/>
      <c r="J36" s="166"/>
      <c r="K36" s="167"/>
      <c r="L36" s="167"/>
      <c r="M36" s="167"/>
      <c r="N36" s="167"/>
      <c r="O36" s="167"/>
      <c r="P36" s="167"/>
      <c r="Q36" s="167"/>
      <c r="R36" s="167"/>
      <c r="S36" s="167"/>
      <c r="U36" s="6"/>
    </row>
    <row r="37" spans="3:21" ht="16.899999999999999" customHeight="1" x14ac:dyDescent="0.2">
      <c r="C37" s="170" t="s">
        <v>7</v>
      </c>
      <c r="D37" s="171"/>
      <c r="E37" s="171"/>
      <c r="F37" s="171"/>
      <c r="G37" s="171"/>
      <c r="H37" s="171"/>
      <c r="I37" s="171"/>
      <c r="J37" s="177" t="s">
        <v>96</v>
      </c>
      <c r="K37" s="178"/>
      <c r="L37" s="178"/>
      <c r="M37" s="178"/>
      <c r="N37" s="178"/>
      <c r="O37" s="178"/>
      <c r="P37" s="178"/>
      <c r="Q37" s="178"/>
      <c r="R37" s="178"/>
      <c r="S37" s="178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sheetProtection algorithmName="SHA-512" hashValue="lLW8wl0ntNjfo2jDM/VwYhqsssLI5rsl2YFB4aG++3mfAfJKvB28k7Hab2onWJBpwVUxmMSI6Bib9yf9mWKvxA==" saltValue="CT8PthXM95bf8oo3Q2Oaag==" spinCount="100000" sheet="1" objects="1" scenarios="1"/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activeCell="AA17" sqref="AA17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Commune De Mettet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205" t="s">
        <v>40</v>
      </c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6"/>
      <c r="U6" s="206"/>
      <c r="V6" s="206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9" t="str">
        <f>Coordonnées!$J$27</f>
        <v>Budget</v>
      </c>
      <c r="I7" s="189"/>
      <c r="J7" s="189"/>
      <c r="K7" s="189" t="str">
        <f>Coordonnées!$J$27</f>
        <v>Budget</v>
      </c>
      <c r="L7" s="189"/>
      <c r="M7" s="189"/>
      <c r="N7" s="189" t="str">
        <f>Coordonnées!$J$27</f>
        <v>Budget</v>
      </c>
      <c r="O7" s="189"/>
      <c r="P7" s="189"/>
      <c r="Q7" s="189" t="str">
        <f>Coordonnées!$J$27</f>
        <v>Budget</v>
      </c>
      <c r="R7" s="189"/>
      <c r="S7" s="189"/>
      <c r="T7" s="189" t="str">
        <f>Coordonnées!$J$27</f>
        <v>Budget</v>
      </c>
      <c r="U7" s="189"/>
      <c r="V7" s="189"/>
    </row>
    <row r="8" spans="1:24" ht="18.399999999999999" customHeight="1" thickBot="1" x14ac:dyDescent="0.25">
      <c r="A8" s="200" t="s">
        <v>2</v>
      </c>
      <c r="B8" s="200"/>
      <c r="C8" s="200"/>
      <c r="D8" s="200"/>
      <c r="E8" s="200"/>
      <c r="F8" s="200"/>
      <c r="G8" s="200"/>
      <c r="H8" s="190">
        <f>K8-1</f>
        <v>2021</v>
      </c>
      <c r="I8" s="190"/>
      <c r="J8" s="190"/>
      <c r="K8" s="190">
        <f>N8-1</f>
        <v>2022</v>
      </c>
      <c r="L8" s="190"/>
      <c r="M8" s="190"/>
      <c r="N8" s="190">
        <f>Q8-1</f>
        <v>2023</v>
      </c>
      <c r="O8" s="190"/>
      <c r="P8" s="190"/>
      <c r="Q8" s="190">
        <f>T8-1</f>
        <v>2024</v>
      </c>
      <c r="R8" s="190"/>
      <c r="S8" s="190"/>
      <c r="T8" s="190">
        <f>X2</f>
        <v>2025</v>
      </c>
      <c r="U8" s="190"/>
      <c r="V8" s="190"/>
    </row>
    <row r="9" spans="1:24" ht="18.399999999999999" customHeight="1" thickBot="1" x14ac:dyDescent="0.25">
      <c r="A9" s="194" t="s">
        <v>65</v>
      </c>
      <c r="B9" s="195"/>
      <c r="C9" s="195"/>
      <c r="D9" s="195"/>
      <c r="E9" s="195"/>
      <c r="F9" s="195"/>
      <c r="G9" s="196"/>
      <c r="H9" s="191">
        <f>'Ordinaire GE'!H26-'Ordinaire GE'!H15</f>
        <v>0</v>
      </c>
      <c r="I9" s="192"/>
      <c r="J9" s="193"/>
      <c r="K9" s="191">
        <f>'Ordinaire GE'!K26-'Ordinaire GE'!K15</f>
        <v>0</v>
      </c>
      <c r="L9" s="192"/>
      <c r="M9" s="193"/>
      <c r="N9" s="191">
        <f>'Ordinaire GE'!N26-'Ordinaire GE'!N15</f>
        <v>848023.96000000089</v>
      </c>
      <c r="O9" s="192"/>
      <c r="P9" s="193"/>
      <c r="Q9" s="191">
        <f>'Ordinaire GE'!Q26-'Ordinaire GE'!Q15</f>
        <v>0</v>
      </c>
      <c r="R9" s="192"/>
      <c r="S9" s="193"/>
      <c r="T9" s="191">
        <f>'Ordinaire GE'!T26-'Ordinaire GE'!T15</f>
        <v>0</v>
      </c>
      <c r="U9" s="192"/>
      <c r="V9" s="193"/>
    </row>
    <row r="10" spans="1:24" ht="40.5" customHeight="1" thickBot="1" x14ac:dyDescent="0.25">
      <c r="A10" s="197" t="s">
        <v>73</v>
      </c>
      <c r="B10" s="198"/>
      <c r="C10" s="198"/>
      <c r="D10" s="198"/>
      <c r="E10" s="198"/>
      <c r="F10" s="198"/>
      <c r="G10" s="199"/>
      <c r="H10" s="202">
        <f>'Ordinaire GE'!H29-'Ordinaire GE'!H18</f>
        <v>2151902.7900000028</v>
      </c>
      <c r="I10" s="203"/>
      <c r="J10" s="204"/>
      <c r="K10" s="202">
        <f>'Ordinaire GE'!K29-'Ordinaire GE'!K18</f>
        <v>1326381.5699999984</v>
      </c>
      <c r="L10" s="203"/>
      <c r="M10" s="204"/>
      <c r="N10" s="202">
        <f>'Ordinaire GE'!N29-'Ordinaire GE'!N18</f>
        <v>610149.80999999866</v>
      </c>
      <c r="O10" s="203"/>
      <c r="P10" s="204"/>
      <c r="Q10" s="202">
        <f>'Ordinaire GE'!Q29-'Ordinaire GE'!Q18</f>
        <v>1076257.3200000003</v>
      </c>
      <c r="R10" s="203"/>
      <c r="S10" s="204"/>
      <c r="T10" s="202">
        <f>'Ordinaire GE'!T29-'Ordinaire GE'!T18</f>
        <v>186457.78999999538</v>
      </c>
      <c r="U10" s="203"/>
      <c r="V10" s="204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sheetProtection algorithmName="SHA-512" hashValue="DwwOCIaNVOfUZP92hwxTJHzuB31WJzLyYV5JIlE1cNTsXy43tsMPDdyoE05RLmfv+bVr6htPJLfCdLzWBfsmDw==" saltValue="grA6nIBZQq+eQED6koOwTg==" spinCount="100000" sheet="1" objects="1" scenarios="1"/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Commune De Mettet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Coordonnées!V1</f>
        <v>92087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41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97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2021</v>
      </c>
      <c r="I9" s="216"/>
      <c r="J9" s="216"/>
      <c r="K9" s="216">
        <f>N9-1</f>
        <v>2022</v>
      </c>
      <c r="L9" s="216"/>
      <c r="M9" s="216"/>
      <c r="N9" s="216">
        <f>Q9-1</f>
        <v>2023</v>
      </c>
      <c r="O9" s="216"/>
      <c r="P9" s="216"/>
      <c r="Q9" s="216">
        <f>T9-1</f>
        <v>2024</v>
      </c>
      <c r="R9" s="216"/>
      <c r="S9" s="216"/>
      <c r="T9" s="216">
        <f>X2</f>
        <v>2025</v>
      </c>
      <c r="U9" s="216"/>
      <c r="V9" s="216"/>
    </row>
    <row r="10" spans="1:24" ht="18.399999999999999" customHeight="1" x14ac:dyDescent="0.2">
      <c r="A10" s="217" t="s">
        <v>13</v>
      </c>
      <c r="B10" s="218"/>
      <c r="C10" s="218"/>
      <c r="D10" s="218"/>
      <c r="E10" s="218"/>
      <c r="F10" s="218"/>
      <c r="G10" s="218"/>
      <c r="H10" s="219">
        <v>5990036.3399999999</v>
      </c>
      <c r="I10" s="220">
        <v>5512664.2599999998</v>
      </c>
      <c r="J10" s="221">
        <v>5512664.2599999998</v>
      </c>
      <c r="K10" s="219">
        <v>5918335.25</v>
      </c>
      <c r="L10" s="220">
        <v>5512664.2599999998</v>
      </c>
      <c r="M10" s="221">
        <v>5512664.2599999998</v>
      </c>
      <c r="N10" s="219">
        <v>6716811.79</v>
      </c>
      <c r="O10" s="220">
        <v>5512664.2599999998</v>
      </c>
      <c r="P10" s="221">
        <v>5512664.2599999998</v>
      </c>
      <c r="Q10" s="219">
        <v>6936692.29</v>
      </c>
      <c r="R10" s="220">
        <v>5512664.2599999998</v>
      </c>
      <c r="S10" s="221">
        <v>5512664.2599999998</v>
      </c>
      <c r="T10" s="219">
        <v>7443158.1399999997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14</v>
      </c>
      <c r="B11" s="223"/>
      <c r="C11" s="223"/>
      <c r="D11" s="223"/>
      <c r="E11" s="223"/>
      <c r="F11" s="223"/>
      <c r="G11" s="223"/>
      <c r="H11" s="224">
        <v>2765714.94</v>
      </c>
      <c r="I11" s="225">
        <v>2726342.74</v>
      </c>
      <c r="J11" s="226">
        <v>2726342.74</v>
      </c>
      <c r="K11" s="224">
        <v>2799763.34</v>
      </c>
      <c r="L11" s="225">
        <v>2726342.74</v>
      </c>
      <c r="M11" s="226">
        <v>2726342.74</v>
      </c>
      <c r="N11" s="224">
        <v>3112848.42</v>
      </c>
      <c r="O11" s="225">
        <v>2726342.74</v>
      </c>
      <c r="P11" s="226">
        <v>2726342.74</v>
      </c>
      <c r="Q11" s="224">
        <v>3151064.6</v>
      </c>
      <c r="R11" s="225">
        <v>2726342.74</v>
      </c>
      <c r="S11" s="226">
        <v>2726342.74</v>
      </c>
      <c r="T11" s="224">
        <v>3197427.11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15</v>
      </c>
      <c r="B12" s="223"/>
      <c r="C12" s="223"/>
      <c r="D12" s="223"/>
      <c r="E12" s="223"/>
      <c r="F12" s="223"/>
      <c r="G12" s="223"/>
      <c r="H12" s="224">
        <v>4070404.4</v>
      </c>
      <c r="I12" s="225">
        <v>4264832.04</v>
      </c>
      <c r="J12" s="226">
        <v>4264832.04</v>
      </c>
      <c r="K12" s="224">
        <v>4232302.49</v>
      </c>
      <c r="L12" s="225">
        <v>4264832.04</v>
      </c>
      <c r="M12" s="226">
        <v>4264832.04</v>
      </c>
      <c r="N12" s="224">
        <v>4714755.93</v>
      </c>
      <c r="O12" s="225">
        <v>4264832.04</v>
      </c>
      <c r="P12" s="226">
        <v>4264832.04</v>
      </c>
      <c r="Q12" s="224">
        <v>5157021.6100000003</v>
      </c>
      <c r="R12" s="225">
        <v>4264832.04</v>
      </c>
      <c r="S12" s="226">
        <v>4264832.04</v>
      </c>
      <c r="T12" s="224">
        <v>5300935.62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16</v>
      </c>
      <c r="B13" s="223"/>
      <c r="C13" s="223"/>
      <c r="D13" s="223"/>
      <c r="E13" s="223"/>
      <c r="F13" s="223"/>
      <c r="G13" s="223"/>
      <c r="H13" s="224">
        <v>1444353.52</v>
      </c>
      <c r="I13" s="225">
        <v>41563.69</v>
      </c>
      <c r="J13" s="226">
        <v>41563.69</v>
      </c>
      <c r="K13" s="224">
        <v>1498060.54</v>
      </c>
      <c r="L13" s="225">
        <v>41563.69</v>
      </c>
      <c r="M13" s="226">
        <v>41563.69</v>
      </c>
      <c r="N13" s="224">
        <v>1587453.98</v>
      </c>
      <c r="O13" s="225">
        <v>41563.69</v>
      </c>
      <c r="P13" s="226">
        <v>41563.69</v>
      </c>
      <c r="Q13" s="224">
        <v>2000605.55</v>
      </c>
      <c r="R13" s="225">
        <v>41563.69</v>
      </c>
      <c r="S13" s="226">
        <v>41563.69</v>
      </c>
      <c r="T13" s="224">
        <v>2098626.08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 t="s">
        <v>46</v>
      </c>
      <c r="B14" s="228"/>
      <c r="C14" s="228"/>
      <c r="D14" s="228"/>
      <c r="E14" s="228"/>
      <c r="F14" s="228"/>
      <c r="G14" s="228"/>
      <c r="H14" s="229">
        <v>0</v>
      </c>
      <c r="I14" s="230">
        <v>0</v>
      </c>
      <c r="J14" s="231">
        <v>0</v>
      </c>
      <c r="K14" s="229">
        <v>0</v>
      </c>
      <c r="L14" s="230">
        <v>0</v>
      </c>
      <c r="M14" s="231">
        <v>0</v>
      </c>
      <c r="N14" s="229">
        <v>0</v>
      </c>
      <c r="O14" s="230">
        <v>0</v>
      </c>
      <c r="P14" s="231">
        <v>0</v>
      </c>
      <c r="Q14" s="229">
        <v>0</v>
      </c>
      <c r="R14" s="230">
        <v>0</v>
      </c>
      <c r="S14" s="231">
        <v>0</v>
      </c>
      <c r="T14" s="229">
        <v>0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14270509.199999999</v>
      </c>
      <c r="I15" s="233"/>
      <c r="J15" s="234"/>
      <c r="K15" s="233">
        <f>SUM(K10:K14)</f>
        <v>14448461.620000001</v>
      </c>
      <c r="L15" s="233"/>
      <c r="M15" s="233"/>
      <c r="N15" s="232">
        <f>SUM(N10:N14)</f>
        <v>16131870.120000001</v>
      </c>
      <c r="O15" s="233"/>
      <c r="P15" s="234"/>
      <c r="Q15" s="233">
        <f>SUM(Q10:Q14)</f>
        <v>17245384.050000001</v>
      </c>
      <c r="R15" s="233"/>
      <c r="S15" s="234"/>
      <c r="T15" s="233">
        <f>SUM(T10:T14)</f>
        <v>18040146.950000003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145953.68</v>
      </c>
      <c r="I16" s="236">
        <v>1521059.02</v>
      </c>
      <c r="J16" s="237">
        <v>2351270.66</v>
      </c>
      <c r="K16" s="235">
        <v>246500.37</v>
      </c>
      <c r="L16" s="236">
        <v>1659060.83</v>
      </c>
      <c r="M16" s="237">
        <v>1521059.02</v>
      </c>
      <c r="N16" s="235">
        <v>248561</v>
      </c>
      <c r="O16" s="236">
        <v>2230351.92</v>
      </c>
      <c r="P16" s="237">
        <v>1659060.83</v>
      </c>
      <c r="Q16" s="235">
        <v>473228.46</v>
      </c>
      <c r="R16" s="236">
        <v>2351270.66</v>
      </c>
      <c r="S16" s="237">
        <v>2230351.92</v>
      </c>
      <c r="T16" s="235">
        <v>512918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0</v>
      </c>
      <c r="I17" s="230">
        <v>1192323.53</v>
      </c>
      <c r="J17" s="231">
        <v>824300.6</v>
      </c>
      <c r="K17" s="229">
        <v>83260</v>
      </c>
      <c r="L17" s="230">
        <v>4295659.8600000003</v>
      </c>
      <c r="M17" s="231">
        <v>1192323.53</v>
      </c>
      <c r="N17" s="229">
        <v>1617642.46</v>
      </c>
      <c r="O17" s="230">
        <v>1045347.08</v>
      </c>
      <c r="P17" s="231">
        <v>4295659.8600000003</v>
      </c>
      <c r="Q17" s="229">
        <v>200260</v>
      </c>
      <c r="R17" s="230">
        <v>824300.6</v>
      </c>
      <c r="S17" s="231">
        <v>1045347.08</v>
      </c>
      <c r="T17" s="229">
        <v>0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14416462.879999999</v>
      </c>
      <c r="I18" s="245"/>
      <c r="J18" s="246"/>
      <c r="K18" s="245">
        <f>SUM(K15:K17)</f>
        <v>14778221.99</v>
      </c>
      <c r="L18" s="245"/>
      <c r="M18" s="245"/>
      <c r="N18" s="244">
        <f>SUM(N15:N17)</f>
        <v>17998073.580000002</v>
      </c>
      <c r="O18" s="245"/>
      <c r="P18" s="246"/>
      <c r="Q18" s="244">
        <f>SUM(Q15:Q17)</f>
        <v>17918872.510000002</v>
      </c>
      <c r="R18" s="245"/>
      <c r="S18" s="246"/>
      <c r="T18" s="244">
        <f>SUM(T15:T17)</f>
        <v>18553064.950000003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98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2021</v>
      </c>
      <c r="I21" s="216"/>
      <c r="J21" s="216"/>
      <c r="K21" s="216">
        <f>N21-1</f>
        <v>2022</v>
      </c>
      <c r="L21" s="216"/>
      <c r="M21" s="216"/>
      <c r="N21" s="216">
        <f>Q21-1</f>
        <v>2023</v>
      </c>
      <c r="O21" s="216"/>
      <c r="P21" s="216"/>
      <c r="Q21" s="216">
        <f>T21-1</f>
        <v>2024</v>
      </c>
      <c r="R21" s="216"/>
      <c r="S21" s="216"/>
      <c r="T21" s="216">
        <f>X2</f>
        <v>2025</v>
      </c>
      <c r="U21" s="216"/>
      <c r="V21" s="216"/>
    </row>
    <row r="22" spans="1:22" ht="18.399999999999999" customHeight="1" x14ac:dyDescent="0.2">
      <c r="A22" s="222" t="s">
        <v>17</v>
      </c>
      <c r="B22" s="223"/>
      <c r="C22" s="223"/>
      <c r="D22" s="223"/>
      <c r="E22" s="223"/>
      <c r="F22" s="223"/>
      <c r="G22" s="247"/>
      <c r="H22" s="219">
        <v>842045.81</v>
      </c>
      <c r="I22" s="220">
        <v>373432.17</v>
      </c>
      <c r="J22" s="221">
        <v>697745.74</v>
      </c>
      <c r="K22" s="219">
        <v>695895</v>
      </c>
      <c r="L22" s="220">
        <v>373432.17</v>
      </c>
      <c r="M22" s="221">
        <v>697745.74</v>
      </c>
      <c r="N22" s="219">
        <v>636565.17000000004</v>
      </c>
      <c r="O22" s="220">
        <v>373432.17</v>
      </c>
      <c r="P22" s="221">
        <v>697745.74</v>
      </c>
      <c r="Q22" s="219">
        <v>867278.45</v>
      </c>
      <c r="R22" s="220">
        <v>373432.17</v>
      </c>
      <c r="S22" s="221">
        <v>697745.74</v>
      </c>
      <c r="T22" s="219">
        <v>987161.47</v>
      </c>
      <c r="U22" s="220">
        <v>373432.17</v>
      </c>
      <c r="V22" s="221">
        <v>697745.74</v>
      </c>
    </row>
    <row r="23" spans="1:22" ht="18.399999999999999" customHeight="1" x14ac:dyDescent="0.2">
      <c r="A23" s="222" t="s">
        <v>15</v>
      </c>
      <c r="B23" s="223"/>
      <c r="C23" s="223"/>
      <c r="D23" s="223"/>
      <c r="E23" s="223"/>
      <c r="F23" s="223"/>
      <c r="G23" s="247"/>
      <c r="H23" s="224">
        <v>13307544.220000001</v>
      </c>
      <c r="I23" s="225">
        <v>12728583.199999999</v>
      </c>
      <c r="J23" s="226">
        <v>13240574.68</v>
      </c>
      <c r="K23" s="224">
        <v>13591481.17</v>
      </c>
      <c r="L23" s="225">
        <v>12728583.199999999</v>
      </c>
      <c r="M23" s="226">
        <v>13240574.68</v>
      </c>
      <c r="N23" s="224">
        <v>16222409.74</v>
      </c>
      <c r="O23" s="225">
        <v>12728583.199999999</v>
      </c>
      <c r="P23" s="226">
        <v>13240574.68</v>
      </c>
      <c r="Q23" s="224">
        <v>16157186.43</v>
      </c>
      <c r="R23" s="225">
        <v>12728583.199999999</v>
      </c>
      <c r="S23" s="226">
        <v>13240574.68</v>
      </c>
      <c r="T23" s="224">
        <v>16888092.210000001</v>
      </c>
      <c r="U23" s="225">
        <v>12728583.199999999</v>
      </c>
      <c r="V23" s="226">
        <v>13240574.68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47"/>
      <c r="H24" s="224">
        <v>120919.17</v>
      </c>
      <c r="I24" s="225">
        <v>548784.99</v>
      </c>
      <c r="J24" s="226">
        <v>408005.67</v>
      </c>
      <c r="K24" s="224">
        <v>120919.17</v>
      </c>
      <c r="L24" s="225">
        <v>548784.99</v>
      </c>
      <c r="M24" s="226">
        <v>408005.67</v>
      </c>
      <c r="N24" s="224">
        <v>120919.17</v>
      </c>
      <c r="O24" s="225">
        <v>548784.99</v>
      </c>
      <c r="P24" s="226">
        <v>408005.67</v>
      </c>
      <c r="Q24" s="224">
        <v>120919.17</v>
      </c>
      <c r="R24" s="225">
        <v>548784.99</v>
      </c>
      <c r="S24" s="226">
        <v>408005.67</v>
      </c>
      <c r="T24" s="224">
        <v>164893.26999999999</v>
      </c>
      <c r="U24" s="225">
        <v>548784.99</v>
      </c>
      <c r="V24" s="226">
        <v>408005.67</v>
      </c>
    </row>
    <row r="25" spans="1:22" ht="18.399999999999999" customHeight="1" thickBot="1" x14ac:dyDescent="0.25">
      <c r="A25" s="227" t="s">
        <v>3</v>
      </c>
      <c r="B25" s="228"/>
      <c r="C25" s="228"/>
      <c r="D25" s="228"/>
      <c r="E25" s="228"/>
      <c r="F25" s="228"/>
      <c r="G25" s="248"/>
      <c r="H25" s="229">
        <v>0</v>
      </c>
      <c r="I25" s="230">
        <v>0</v>
      </c>
      <c r="J25" s="231">
        <v>0</v>
      </c>
      <c r="K25" s="229">
        <v>40166.28</v>
      </c>
      <c r="L25" s="230">
        <v>0</v>
      </c>
      <c r="M25" s="231">
        <v>0</v>
      </c>
      <c r="N25" s="229">
        <v>0</v>
      </c>
      <c r="O25" s="230">
        <v>0</v>
      </c>
      <c r="P25" s="231">
        <v>0</v>
      </c>
      <c r="Q25" s="229">
        <v>100000</v>
      </c>
      <c r="R25" s="230">
        <v>0</v>
      </c>
      <c r="S25" s="231">
        <v>0</v>
      </c>
      <c r="T25" s="229">
        <v>0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14270509.200000001</v>
      </c>
      <c r="I26" s="233"/>
      <c r="J26" s="233"/>
      <c r="K26" s="232">
        <f>SUM(K22:K25)</f>
        <v>14448461.619999999</v>
      </c>
      <c r="L26" s="233"/>
      <c r="M26" s="234"/>
      <c r="N26" s="233">
        <f>SUM(N22:N25)</f>
        <v>16979894.080000002</v>
      </c>
      <c r="O26" s="233"/>
      <c r="P26" s="233"/>
      <c r="Q26" s="232">
        <f>SUM(Q22:Q25)</f>
        <v>17245384.050000001</v>
      </c>
      <c r="R26" s="233"/>
      <c r="S26" s="234"/>
      <c r="T26" s="232">
        <f>SUM(T22:T25)</f>
        <v>18040146.949999999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2297856.4700000002</v>
      </c>
      <c r="I27" s="236">
        <v>6001218.2883333303</v>
      </c>
      <c r="J27" s="237">
        <v>5811470.0833333302</v>
      </c>
      <c r="K27" s="235">
        <v>1656141.94</v>
      </c>
      <c r="L27" s="236">
        <v>6001218.2883333303</v>
      </c>
      <c r="M27" s="237">
        <v>5811470.0833333302</v>
      </c>
      <c r="N27" s="235">
        <v>1628329.31</v>
      </c>
      <c r="O27" s="236">
        <v>6001218.2883333303</v>
      </c>
      <c r="P27" s="237">
        <v>5811470.0833333302</v>
      </c>
      <c r="Q27" s="235">
        <v>1749745.78</v>
      </c>
      <c r="R27" s="236">
        <v>6001218.2883333303</v>
      </c>
      <c r="S27" s="237">
        <v>5811470.0833333302</v>
      </c>
      <c r="T27" s="235">
        <v>699375.79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0</v>
      </c>
      <c r="I28" s="230">
        <v>0</v>
      </c>
      <c r="J28" s="231">
        <v>0</v>
      </c>
      <c r="K28" s="229">
        <v>0</v>
      </c>
      <c r="L28" s="230">
        <v>0</v>
      </c>
      <c r="M28" s="231">
        <v>0</v>
      </c>
      <c r="N28" s="229">
        <v>0</v>
      </c>
      <c r="O28" s="230">
        <v>0</v>
      </c>
      <c r="P28" s="231">
        <v>0</v>
      </c>
      <c r="Q28" s="229">
        <v>0</v>
      </c>
      <c r="R28" s="230">
        <v>0</v>
      </c>
      <c r="S28" s="231">
        <v>0</v>
      </c>
      <c r="T28" s="229">
        <v>0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16568365.670000002</v>
      </c>
      <c r="I29" s="245"/>
      <c r="J29" s="245"/>
      <c r="K29" s="244">
        <f>SUM(K26:K28)</f>
        <v>16104603.559999999</v>
      </c>
      <c r="L29" s="245"/>
      <c r="M29" s="246"/>
      <c r="N29" s="245">
        <f>SUM(N26:N28)</f>
        <v>18608223.390000001</v>
      </c>
      <c r="O29" s="245"/>
      <c r="P29" s="245"/>
      <c r="Q29" s="244">
        <f>SUM(Q26:Q28)</f>
        <v>18995129.830000002</v>
      </c>
      <c r="R29" s="245"/>
      <c r="S29" s="246"/>
      <c r="T29" s="244">
        <f>SUM(T26:T28)</f>
        <v>18739522.739999998</v>
      </c>
      <c r="U29" s="245"/>
      <c r="V29" s="246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sheetProtection algorithmName="SHA-512" hashValue="utC3xwFHRsuy9Q8kh2a8xpQon8FDnjKhTQpuxywnr/wnpQ7JybAWjepHF31ysy1uh/XiV3e7Ke41gFaRC1j9Bw==" saltValue="rzsWKKerrPcH6gzWSCGwEQ==" spinCount="100000" sheet="1" objects="1" scenarios="1"/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Commune De Mettet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25"/>
      <c r="V1" s="125"/>
      <c r="W1" s="98" t="str">
        <f>Coordonnées!$U$1</f>
        <v>Code INS</v>
      </c>
      <c r="X1" s="135">
        <f>Coordonnées!$V$1</f>
        <v>92087</v>
      </c>
    </row>
    <row r="2" spans="1:24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07" t="s">
        <v>43</v>
      </c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8"/>
      <c r="U6" s="208"/>
      <c r="V6" s="208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09" t="str">
        <f>Coordonnées!$J$27</f>
        <v>Budget</v>
      </c>
      <c r="I7" s="209"/>
      <c r="J7" s="209"/>
      <c r="K7" s="209" t="str">
        <f>Coordonnées!$J$27</f>
        <v>Budget</v>
      </c>
      <c r="L7" s="209"/>
      <c r="M7" s="209"/>
      <c r="N7" s="209" t="str">
        <f>Coordonnées!$J$27</f>
        <v>Budget</v>
      </c>
      <c r="O7" s="209"/>
      <c r="P7" s="209"/>
      <c r="Q7" s="209" t="str">
        <f>Coordonnées!$J$27</f>
        <v>Budget</v>
      </c>
      <c r="R7" s="209"/>
      <c r="S7" s="209"/>
      <c r="T7" s="209" t="str">
        <f>Coordonnées!$J$27</f>
        <v>Budget</v>
      </c>
      <c r="U7" s="209"/>
      <c r="V7" s="209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10" t="s">
        <v>99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2"/>
      <c r="U8" s="212"/>
      <c r="V8" s="213"/>
    </row>
    <row r="9" spans="1:24" ht="18.399999999999999" customHeight="1" x14ac:dyDescent="0.2">
      <c r="A9" s="214" t="s">
        <v>2</v>
      </c>
      <c r="B9" s="215"/>
      <c r="C9" s="214"/>
      <c r="D9" s="214"/>
      <c r="E9" s="214"/>
      <c r="F9" s="214"/>
      <c r="G9" s="214"/>
      <c r="H9" s="216">
        <f>K9-1</f>
        <v>2021</v>
      </c>
      <c r="I9" s="216"/>
      <c r="J9" s="216"/>
      <c r="K9" s="216">
        <f>N9-1</f>
        <v>2022</v>
      </c>
      <c r="L9" s="216"/>
      <c r="M9" s="216"/>
      <c r="N9" s="216">
        <f>Q9-1</f>
        <v>2023</v>
      </c>
      <c r="O9" s="216"/>
      <c r="P9" s="216"/>
      <c r="Q9" s="216">
        <f>T9-1</f>
        <v>2024</v>
      </c>
      <c r="R9" s="216"/>
      <c r="S9" s="216"/>
      <c r="T9" s="216">
        <f>X2</f>
        <v>2025</v>
      </c>
      <c r="U9" s="216"/>
      <c r="V9" s="216"/>
    </row>
    <row r="10" spans="1:24" ht="18.399999999999999" customHeight="1" x14ac:dyDescent="0.2">
      <c r="A10" s="217" t="s">
        <v>15</v>
      </c>
      <c r="B10" s="218"/>
      <c r="C10" s="218"/>
      <c r="D10" s="218"/>
      <c r="E10" s="218"/>
      <c r="F10" s="218"/>
      <c r="G10" s="218"/>
      <c r="H10" s="219">
        <v>5000</v>
      </c>
      <c r="I10" s="220">
        <v>5512664.2599999998</v>
      </c>
      <c r="J10" s="221">
        <v>5512664.2599999998</v>
      </c>
      <c r="K10" s="219">
        <v>6000</v>
      </c>
      <c r="L10" s="220">
        <v>5512664.2599999998</v>
      </c>
      <c r="M10" s="221">
        <v>5512664.2599999998</v>
      </c>
      <c r="N10" s="219">
        <v>300000</v>
      </c>
      <c r="O10" s="220">
        <v>5512664.2599999998</v>
      </c>
      <c r="P10" s="221">
        <v>5512664.2599999998</v>
      </c>
      <c r="Q10" s="219">
        <v>0</v>
      </c>
      <c r="R10" s="220">
        <v>5512664.2599999998</v>
      </c>
      <c r="S10" s="221">
        <v>5512664.2599999998</v>
      </c>
      <c r="T10" s="219">
        <v>9000</v>
      </c>
      <c r="U10" s="220">
        <v>5512664.2599999998</v>
      </c>
      <c r="V10" s="221">
        <v>5512664.2599999998</v>
      </c>
    </row>
    <row r="11" spans="1:24" ht="18.399999999999999" customHeight="1" x14ac:dyDescent="0.2">
      <c r="A11" s="222" t="s">
        <v>44</v>
      </c>
      <c r="B11" s="223"/>
      <c r="C11" s="223"/>
      <c r="D11" s="223"/>
      <c r="E11" s="223"/>
      <c r="F11" s="223"/>
      <c r="G11" s="223"/>
      <c r="H11" s="224">
        <v>6846584.7800000003</v>
      </c>
      <c r="I11" s="225">
        <v>2726342.74</v>
      </c>
      <c r="J11" s="226">
        <v>2726342.74</v>
      </c>
      <c r="K11" s="224">
        <v>7054580</v>
      </c>
      <c r="L11" s="225">
        <v>2726342.74</v>
      </c>
      <c r="M11" s="226">
        <v>2726342.74</v>
      </c>
      <c r="N11" s="224">
        <v>11805268.789999999</v>
      </c>
      <c r="O11" s="225">
        <v>2726342.74</v>
      </c>
      <c r="P11" s="226">
        <v>2726342.74</v>
      </c>
      <c r="Q11" s="224">
        <v>14389427.789999999</v>
      </c>
      <c r="R11" s="225">
        <v>2726342.74</v>
      </c>
      <c r="S11" s="226">
        <v>2726342.74</v>
      </c>
      <c r="T11" s="224">
        <v>14044602.789999999</v>
      </c>
      <c r="U11" s="225">
        <v>2726342.74</v>
      </c>
      <c r="V11" s="226">
        <v>2726342.74</v>
      </c>
    </row>
    <row r="12" spans="1:24" ht="18.399999999999999" customHeight="1" x14ac:dyDescent="0.2">
      <c r="A12" s="222" t="s">
        <v>16</v>
      </c>
      <c r="B12" s="223"/>
      <c r="C12" s="223"/>
      <c r="D12" s="223"/>
      <c r="E12" s="223"/>
      <c r="F12" s="223"/>
      <c r="G12" s="223"/>
      <c r="H12" s="224">
        <v>45463</v>
      </c>
      <c r="I12" s="225">
        <v>4264832.04</v>
      </c>
      <c r="J12" s="226">
        <v>4264832.04</v>
      </c>
      <c r="K12" s="224">
        <v>55111.07</v>
      </c>
      <c r="L12" s="225">
        <v>4264832.04</v>
      </c>
      <c r="M12" s="226">
        <v>4264832.04</v>
      </c>
      <c r="N12" s="224">
        <v>55111.07</v>
      </c>
      <c r="O12" s="225">
        <v>4264832.04</v>
      </c>
      <c r="P12" s="226">
        <v>4264832.04</v>
      </c>
      <c r="Q12" s="224">
        <v>153111.07</v>
      </c>
      <c r="R12" s="225">
        <v>4264832.04</v>
      </c>
      <c r="S12" s="226">
        <v>4264832.04</v>
      </c>
      <c r="T12" s="224">
        <v>255111.08</v>
      </c>
      <c r="U12" s="225">
        <v>4264832.04</v>
      </c>
      <c r="V12" s="226">
        <v>4264832.04</v>
      </c>
    </row>
    <row r="13" spans="1:24" ht="18.399999999999999" customHeight="1" x14ac:dyDescent="0.2">
      <c r="A13" s="222" t="s">
        <v>3</v>
      </c>
      <c r="B13" s="223"/>
      <c r="C13" s="223"/>
      <c r="D13" s="223"/>
      <c r="E13" s="223"/>
      <c r="F13" s="223"/>
      <c r="G13" s="223"/>
      <c r="H13" s="224">
        <v>0</v>
      </c>
      <c r="I13" s="225">
        <v>41563.69</v>
      </c>
      <c r="J13" s="226">
        <v>41563.69</v>
      </c>
      <c r="K13" s="224">
        <v>0</v>
      </c>
      <c r="L13" s="225">
        <v>41563.69</v>
      </c>
      <c r="M13" s="226">
        <v>41563.69</v>
      </c>
      <c r="N13" s="224">
        <v>0</v>
      </c>
      <c r="O13" s="225">
        <v>41563.69</v>
      </c>
      <c r="P13" s="226">
        <v>41563.69</v>
      </c>
      <c r="Q13" s="224">
        <v>0</v>
      </c>
      <c r="R13" s="225">
        <v>41563.69</v>
      </c>
      <c r="S13" s="226">
        <v>41563.69</v>
      </c>
      <c r="T13" s="224">
        <v>0</v>
      </c>
      <c r="U13" s="225">
        <v>41563.69</v>
      </c>
      <c r="V13" s="226">
        <v>41563.69</v>
      </c>
    </row>
    <row r="14" spans="1:24" ht="18.399999999999999" customHeight="1" thickBot="1" x14ac:dyDescent="0.25">
      <c r="A14" s="227"/>
      <c r="B14" s="228"/>
      <c r="C14" s="228"/>
      <c r="D14" s="228"/>
      <c r="E14" s="228"/>
      <c r="F14" s="228"/>
      <c r="G14" s="228"/>
      <c r="H14" s="229">
        <v>0</v>
      </c>
      <c r="I14" s="230">
        <v>0</v>
      </c>
      <c r="J14" s="231">
        <v>0</v>
      </c>
      <c r="K14" s="229">
        <v>0</v>
      </c>
      <c r="L14" s="230">
        <v>0</v>
      </c>
      <c r="M14" s="231">
        <v>0</v>
      </c>
      <c r="N14" s="229">
        <v>0</v>
      </c>
      <c r="O14" s="230">
        <v>0</v>
      </c>
      <c r="P14" s="231">
        <v>0</v>
      </c>
      <c r="Q14" s="229">
        <v>0</v>
      </c>
      <c r="R14" s="230">
        <v>0</v>
      </c>
      <c r="S14" s="231">
        <v>0</v>
      </c>
      <c r="T14" s="229">
        <v>0</v>
      </c>
      <c r="U14" s="230">
        <v>0</v>
      </c>
      <c r="V14" s="231">
        <v>0</v>
      </c>
    </row>
    <row r="15" spans="1:24" ht="18.399999999999999" customHeight="1" thickBot="1" x14ac:dyDescent="0.25">
      <c r="A15" s="194" t="s">
        <v>67</v>
      </c>
      <c r="B15" s="195"/>
      <c r="C15" s="195"/>
      <c r="D15" s="195"/>
      <c r="E15" s="195"/>
      <c r="F15" s="195"/>
      <c r="G15" s="195"/>
      <c r="H15" s="232">
        <f>SUM(H10:H14)</f>
        <v>6897047.7800000003</v>
      </c>
      <c r="I15" s="233"/>
      <c r="J15" s="234"/>
      <c r="K15" s="233">
        <f>SUM(K10:K14)</f>
        <v>7115691.0700000003</v>
      </c>
      <c r="L15" s="233"/>
      <c r="M15" s="233"/>
      <c r="N15" s="232">
        <f>SUM(N10:N14)</f>
        <v>12160379.859999999</v>
      </c>
      <c r="O15" s="233"/>
      <c r="P15" s="234"/>
      <c r="Q15" s="233">
        <f>SUM(Q10:Q14)</f>
        <v>14542538.859999999</v>
      </c>
      <c r="R15" s="233"/>
      <c r="S15" s="234"/>
      <c r="T15" s="233">
        <f>SUM(T10:T14)</f>
        <v>14308713.869999999</v>
      </c>
      <c r="U15" s="233"/>
      <c r="V15" s="234"/>
    </row>
    <row r="16" spans="1:24" ht="18.399999999999999" customHeight="1" x14ac:dyDescent="0.2">
      <c r="A16" s="222" t="s">
        <v>29</v>
      </c>
      <c r="B16" s="223"/>
      <c r="C16" s="223"/>
      <c r="D16" s="223"/>
      <c r="E16" s="223"/>
      <c r="F16" s="223"/>
      <c r="G16" s="223"/>
      <c r="H16" s="235">
        <v>0</v>
      </c>
      <c r="I16" s="236">
        <v>1521059.02</v>
      </c>
      <c r="J16" s="237">
        <v>2351270.66</v>
      </c>
      <c r="K16" s="235">
        <v>0</v>
      </c>
      <c r="L16" s="236">
        <v>1659060.83</v>
      </c>
      <c r="M16" s="237">
        <v>1521059.02</v>
      </c>
      <c r="N16" s="235">
        <v>0</v>
      </c>
      <c r="O16" s="236">
        <v>2230351.92</v>
      </c>
      <c r="P16" s="237">
        <v>1659060.83</v>
      </c>
      <c r="Q16" s="235">
        <v>0</v>
      </c>
      <c r="R16" s="236">
        <v>2351270.66</v>
      </c>
      <c r="S16" s="237">
        <v>2230351.92</v>
      </c>
      <c r="T16" s="235">
        <v>0</v>
      </c>
      <c r="U16" s="236">
        <v>2351270.66</v>
      </c>
      <c r="V16" s="237">
        <v>2230351.92</v>
      </c>
    </row>
    <row r="17" spans="1:22" ht="18.399999999999999" customHeight="1" thickBot="1" x14ac:dyDescent="0.25">
      <c r="A17" s="227" t="s">
        <v>3</v>
      </c>
      <c r="B17" s="228"/>
      <c r="C17" s="228"/>
      <c r="D17" s="228"/>
      <c r="E17" s="228"/>
      <c r="F17" s="228"/>
      <c r="G17" s="228"/>
      <c r="H17" s="229">
        <v>1616880.37</v>
      </c>
      <c r="I17" s="230">
        <v>1192323.53</v>
      </c>
      <c r="J17" s="231">
        <v>824300.6</v>
      </c>
      <c r="K17" s="229">
        <v>465000</v>
      </c>
      <c r="L17" s="230">
        <v>4295659.8600000003</v>
      </c>
      <c r="M17" s="231">
        <v>1192323.53</v>
      </c>
      <c r="N17" s="229">
        <v>2221511.9900000002</v>
      </c>
      <c r="O17" s="230">
        <v>1045347.08</v>
      </c>
      <c r="P17" s="231">
        <v>4295659.8600000003</v>
      </c>
      <c r="Q17" s="229">
        <v>1508000</v>
      </c>
      <c r="R17" s="230">
        <v>824300.6</v>
      </c>
      <c r="S17" s="231">
        <v>1045347.08</v>
      </c>
      <c r="T17" s="229">
        <v>2098836</v>
      </c>
      <c r="U17" s="230">
        <v>824300.6</v>
      </c>
      <c r="V17" s="231">
        <v>1045347.08</v>
      </c>
    </row>
    <row r="18" spans="1:22" ht="18.399999999999999" customHeight="1" thickBot="1" x14ac:dyDescent="0.25">
      <c r="A18" s="242" t="s">
        <v>68</v>
      </c>
      <c r="B18" s="243"/>
      <c r="C18" s="243"/>
      <c r="D18" s="243"/>
      <c r="E18" s="243"/>
      <c r="F18" s="243"/>
      <c r="G18" s="243"/>
      <c r="H18" s="244">
        <f>SUM(H15:H17)</f>
        <v>8513928.1500000004</v>
      </c>
      <c r="I18" s="245"/>
      <c r="J18" s="246"/>
      <c r="K18" s="245">
        <f>SUM(K15:K17)</f>
        <v>7580691.0700000003</v>
      </c>
      <c r="L18" s="245"/>
      <c r="M18" s="245"/>
      <c r="N18" s="244">
        <f>SUM(N15:N17)</f>
        <v>14381891.85</v>
      </c>
      <c r="O18" s="245"/>
      <c r="P18" s="246"/>
      <c r="Q18" s="244">
        <f>SUM(Q15:Q17)</f>
        <v>16050538.859999999</v>
      </c>
      <c r="R18" s="245"/>
      <c r="S18" s="246"/>
      <c r="T18" s="244">
        <f>SUM(T15:T17)</f>
        <v>16407549.869999999</v>
      </c>
      <c r="U18" s="245"/>
      <c r="V18" s="246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38" t="s">
        <v>100</v>
      </c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40"/>
      <c r="U20" s="240"/>
      <c r="V20" s="241"/>
    </row>
    <row r="21" spans="1:22" ht="18.399999999999999" customHeight="1" x14ac:dyDescent="0.2">
      <c r="A21" s="214" t="s">
        <v>2</v>
      </c>
      <c r="B21" s="214"/>
      <c r="C21" s="214"/>
      <c r="D21" s="214"/>
      <c r="E21" s="214"/>
      <c r="F21" s="214"/>
      <c r="G21" s="214"/>
      <c r="H21" s="216">
        <f>K21-1</f>
        <v>2021</v>
      </c>
      <c r="I21" s="216"/>
      <c r="J21" s="216"/>
      <c r="K21" s="216">
        <f>N21-1</f>
        <v>2022</v>
      </c>
      <c r="L21" s="216"/>
      <c r="M21" s="216"/>
      <c r="N21" s="216">
        <f>Q21-1</f>
        <v>2023</v>
      </c>
      <c r="O21" s="216"/>
      <c r="P21" s="216"/>
      <c r="Q21" s="216">
        <f>T21-1</f>
        <v>2024</v>
      </c>
      <c r="R21" s="216"/>
      <c r="S21" s="216"/>
      <c r="T21" s="216">
        <f>X2</f>
        <v>2025</v>
      </c>
      <c r="U21" s="216"/>
      <c r="V21" s="216"/>
    </row>
    <row r="22" spans="1:22" ht="18.399999999999999" customHeight="1" x14ac:dyDescent="0.2">
      <c r="A22" s="217" t="s">
        <v>15</v>
      </c>
      <c r="B22" s="218"/>
      <c r="C22" s="218"/>
      <c r="D22" s="218"/>
      <c r="E22" s="218"/>
      <c r="F22" s="218"/>
      <c r="G22" s="218"/>
      <c r="H22" s="219">
        <v>1510854.99</v>
      </c>
      <c r="I22" s="220">
        <v>373432.17</v>
      </c>
      <c r="J22" s="221">
        <v>697745.74</v>
      </c>
      <c r="K22" s="219">
        <v>1255505</v>
      </c>
      <c r="L22" s="220">
        <v>365967.42</v>
      </c>
      <c r="M22" s="221">
        <v>373432.17</v>
      </c>
      <c r="N22" s="219">
        <v>958467</v>
      </c>
      <c r="O22" s="220">
        <v>414709.37</v>
      </c>
      <c r="P22" s="221">
        <v>365967.42</v>
      </c>
      <c r="Q22" s="219">
        <v>3626217</v>
      </c>
      <c r="R22" s="220">
        <v>697745.74</v>
      </c>
      <c r="S22" s="221">
        <v>414709.37</v>
      </c>
      <c r="T22" s="219">
        <v>3261729</v>
      </c>
      <c r="U22" s="220">
        <v>557211.56000000006</v>
      </c>
      <c r="V22" s="221">
        <v>577850.16</v>
      </c>
    </row>
    <row r="23" spans="1:22" ht="18.399999999999999" customHeight="1" x14ac:dyDescent="0.2">
      <c r="A23" s="222" t="s">
        <v>44</v>
      </c>
      <c r="B23" s="223"/>
      <c r="C23" s="223"/>
      <c r="D23" s="223"/>
      <c r="E23" s="223"/>
      <c r="F23" s="223"/>
      <c r="G23" s="223"/>
      <c r="H23" s="224">
        <v>775130.38</v>
      </c>
      <c r="I23" s="225">
        <v>12728583.199999999</v>
      </c>
      <c r="J23" s="226">
        <v>13240574.68</v>
      </c>
      <c r="K23" s="224">
        <v>465000</v>
      </c>
      <c r="L23" s="225">
        <v>12120371.99</v>
      </c>
      <c r="M23" s="226">
        <v>12728583.199999999</v>
      </c>
      <c r="N23" s="224">
        <v>1425000</v>
      </c>
      <c r="O23" s="225">
        <v>12941517.73</v>
      </c>
      <c r="P23" s="226">
        <v>12120371.99</v>
      </c>
      <c r="Q23" s="224">
        <v>1410000</v>
      </c>
      <c r="R23" s="225">
        <v>13240574.68</v>
      </c>
      <c r="S23" s="226">
        <v>12941517.73</v>
      </c>
      <c r="T23" s="224">
        <v>1997836</v>
      </c>
      <c r="U23" s="225">
        <v>13289626.9983333</v>
      </c>
      <c r="V23" s="226">
        <v>13396094.2633333</v>
      </c>
    </row>
    <row r="24" spans="1:22" ht="18.399999999999999" customHeight="1" x14ac:dyDescent="0.2">
      <c r="A24" s="222" t="s">
        <v>16</v>
      </c>
      <c r="B24" s="223"/>
      <c r="C24" s="223"/>
      <c r="D24" s="223"/>
      <c r="E24" s="223"/>
      <c r="F24" s="223"/>
      <c r="G24" s="223"/>
      <c r="H24" s="224">
        <v>4611062.41</v>
      </c>
      <c r="I24" s="225">
        <v>548784.99</v>
      </c>
      <c r="J24" s="226">
        <v>408005.67</v>
      </c>
      <c r="K24" s="224">
        <v>5311926.07</v>
      </c>
      <c r="L24" s="225">
        <v>536819.05000000005</v>
      </c>
      <c r="M24" s="226">
        <v>548784.99</v>
      </c>
      <c r="N24" s="224">
        <v>6515493.2800000003</v>
      </c>
      <c r="O24" s="225">
        <v>344975.81</v>
      </c>
      <c r="P24" s="226">
        <v>536819.05000000005</v>
      </c>
      <c r="Q24" s="224">
        <v>8014902.2800000003</v>
      </c>
      <c r="R24" s="225">
        <v>408005.67</v>
      </c>
      <c r="S24" s="226">
        <v>344975.81</v>
      </c>
      <c r="T24" s="224">
        <v>9816768.8699999992</v>
      </c>
      <c r="U24" s="225">
        <v>128208.38666666699</v>
      </c>
      <c r="V24" s="226">
        <v>26303.796666666702</v>
      </c>
    </row>
    <row r="25" spans="1:22" ht="18.399999999999999" customHeight="1" thickBot="1" x14ac:dyDescent="0.25">
      <c r="A25" s="222" t="s">
        <v>3</v>
      </c>
      <c r="B25" s="223"/>
      <c r="C25" s="223"/>
      <c r="D25" s="223"/>
      <c r="E25" s="223"/>
      <c r="F25" s="223"/>
      <c r="G25" s="223"/>
      <c r="H25" s="229">
        <v>0</v>
      </c>
      <c r="I25" s="230">
        <v>0</v>
      </c>
      <c r="J25" s="231">
        <v>0</v>
      </c>
      <c r="K25" s="229">
        <v>0</v>
      </c>
      <c r="L25" s="230">
        <v>0</v>
      </c>
      <c r="M25" s="231">
        <v>0</v>
      </c>
      <c r="N25" s="229">
        <v>0</v>
      </c>
      <c r="O25" s="230">
        <v>0</v>
      </c>
      <c r="P25" s="231">
        <v>0</v>
      </c>
      <c r="Q25" s="229">
        <v>0</v>
      </c>
      <c r="R25" s="230">
        <v>0</v>
      </c>
      <c r="S25" s="231">
        <v>0</v>
      </c>
      <c r="T25" s="229">
        <v>0</v>
      </c>
      <c r="U25" s="230">
        <v>0</v>
      </c>
      <c r="V25" s="231">
        <v>0</v>
      </c>
    </row>
    <row r="26" spans="1:22" ht="18.399999999999999" customHeight="1" thickBot="1" x14ac:dyDescent="0.25">
      <c r="A26" s="194" t="s">
        <v>67</v>
      </c>
      <c r="B26" s="195"/>
      <c r="C26" s="195"/>
      <c r="D26" s="195"/>
      <c r="E26" s="195"/>
      <c r="F26" s="195"/>
      <c r="G26" s="196"/>
      <c r="H26" s="232">
        <f>SUM(H22:H25)</f>
        <v>6897047.7800000003</v>
      </c>
      <c r="I26" s="233"/>
      <c r="J26" s="233"/>
      <c r="K26" s="232">
        <f>SUM(K22:K25)</f>
        <v>7032431.0700000003</v>
      </c>
      <c r="L26" s="233"/>
      <c r="M26" s="234"/>
      <c r="N26" s="233">
        <f>SUM(N22:N25)</f>
        <v>8898960.2800000012</v>
      </c>
      <c r="O26" s="233"/>
      <c r="P26" s="233"/>
      <c r="Q26" s="232">
        <f>SUM(Q22:Q25)</f>
        <v>13051119.280000001</v>
      </c>
      <c r="R26" s="233"/>
      <c r="S26" s="234"/>
      <c r="T26" s="232">
        <f>SUM(T22:T25)</f>
        <v>15076333.869999999</v>
      </c>
      <c r="U26" s="233"/>
      <c r="V26" s="234"/>
    </row>
    <row r="27" spans="1:22" ht="18.399999999999999" customHeight="1" x14ac:dyDescent="0.2">
      <c r="A27" s="222" t="s">
        <v>29</v>
      </c>
      <c r="B27" s="223"/>
      <c r="C27" s="223"/>
      <c r="D27" s="223"/>
      <c r="E27" s="223"/>
      <c r="F27" s="223"/>
      <c r="G27" s="247"/>
      <c r="H27" s="235">
        <v>0</v>
      </c>
      <c r="I27" s="236"/>
      <c r="J27" s="237"/>
      <c r="K27" s="235">
        <v>0</v>
      </c>
      <c r="L27" s="236">
        <v>10122961.629999999</v>
      </c>
      <c r="M27" s="237">
        <v>6628334.5600000005</v>
      </c>
      <c r="N27" s="235">
        <v>796511.99</v>
      </c>
      <c r="O27" s="236">
        <v>6248838.1500000004</v>
      </c>
      <c r="P27" s="237">
        <v>10122961.629999999</v>
      </c>
      <c r="Q27" s="235">
        <v>98000</v>
      </c>
      <c r="R27" s="236">
        <v>6834216</v>
      </c>
      <c r="S27" s="237">
        <v>6248838.1500000004</v>
      </c>
      <c r="T27" s="235">
        <v>0</v>
      </c>
      <c r="U27" s="236">
        <v>6001218.2883333303</v>
      </c>
      <c r="V27" s="237">
        <v>5811470.0833333302</v>
      </c>
    </row>
    <row r="28" spans="1:22" ht="18.399999999999999" customHeight="1" thickBot="1" x14ac:dyDescent="0.25">
      <c r="A28" s="227" t="s">
        <v>3</v>
      </c>
      <c r="B28" s="228"/>
      <c r="C28" s="228"/>
      <c r="D28" s="228"/>
      <c r="E28" s="228"/>
      <c r="F28" s="228"/>
      <c r="G28" s="248"/>
      <c r="H28" s="229">
        <v>1616880.37</v>
      </c>
      <c r="I28" s="230">
        <v>0</v>
      </c>
      <c r="J28" s="231">
        <v>0</v>
      </c>
      <c r="K28" s="229">
        <v>548260</v>
      </c>
      <c r="L28" s="230">
        <v>0</v>
      </c>
      <c r="M28" s="231">
        <v>0</v>
      </c>
      <c r="N28" s="229">
        <v>4686419.58</v>
      </c>
      <c r="O28" s="230">
        <v>0</v>
      </c>
      <c r="P28" s="231">
        <v>0</v>
      </c>
      <c r="Q28" s="229">
        <v>2901419.58</v>
      </c>
      <c r="R28" s="230">
        <v>0</v>
      </c>
      <c r="S28" s="231">
        <v>0</v>
      </c>
      <c r="T28" s="229">
        <v>1331216</v>
      </c>
      <c r="U28" s="230">
        <v>0</v>
      </c>
      <c r="V28" s="231">
        <v>0</v>
      </c>
    </row>
    <row r="29" spans="1:22" ht="18.399999999999999" customHeight="1" thickBot="1" x14ac:dyDescent="0.25">
      <c r="A29" s="242" t="s">
        <v>68</v>
      </c>
      <c r="B29" s="243"/>
      <c r="C29" s="243"/>
      <c r="D29" s="243"/>
      <c r="E29" s="243"/>
      <c r="F29" s="243"/>
      <c r="G29" s="249"/>
      <c r="H29" s="244">
        <f>SUM(H26:H28)</f>
        <v>8513928.1500000004</v>
      </c>
      <c r="I29" s="245"/>
      <c r="J29" s="245"/>
      <c r="K29" s="244">
        <f>SUM(K26:K28)</f>
        <v>7580691.0700000003</v>
      </c>
      <c r="L29" s="245"/>
      <c r="M29" s="246"/>
      <c r="N29" s="245">
        <f>SUM(N26:N28)</f>
        <v>14381891.850000001</v>
      </c>
      <c r="O29" s="245"/>
      <c r="P29" s="245"/>
      <c r="Q29" s="244">
        <f>SUM(Q26:Q28)</f>
        <v>16050538.860000001</v>
      </c>
      <c r="R29" s="245"/>
      <c r="S29" s="246"/>
      <c r="T29" s="244">
        <f>SUM(T26:T28)</f>
        <v>16407549.869999999</v>
      </c>
      <c r="U29" s="245"/>
      <c r="V29" s="246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sheetProtection algorithmName="SHA-512" hashValue="qUm3OT33JWRRVVnvPD/Ke8kz41d5b613O6Erm5BHzxV/Z+u73knDZQ3USCmlZwiVZTX189RCfv/AgIXLRr/IOA==" saltValue="hKtaPyyP9MI0y+oCU5W56g==" spinCount="100000" sheet="1" objects="1" scenarios="1"/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Commune De Mettet</v>
      </c>
      <c r="F1" s="162"/>
      <c r="G1" s="162"/>
      <c r="H1" s="162"/>
      <c r="I1" s="98" t="str">
        <f>Coordonnées!$U$1</f>
        <v>Code INS</v>
      </c>
      <c r="J1" s="135">
        <f>Coordonnées!$V$1</f>
        <v>92087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56" t="s">
        <v>69</v>
      </c>
      <c r="F5" s="257"/>
      <c r="G5" s="257"/>
      <c r="H5" s="257"/>
      <c r="I5" s="25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1" t="s">
        <v>35</v>
      </c>
      <c r="B8" s="262"/>
      <c r="C8" s="262"/>
      <c r="D8" s="263"/>
      <c r="E8" s="154">
        <v>248050.26</v>
      </c>
      <c r="F8" s="154">
        <v>320011.84999999998</v>
      </c>
      <c r="G8" s="154">
        <v>1864209.41</v>
      </c>
      <c r="H8" s="154">
        <v>587851.54</v>
      </c>
      <c r="I8" s="154">
        <v>217535.96</v>
      </c>
    </row>
    <row r="9" spans="1:10" ht="30" customHeight="1" x14ac:dyDescent="0.2">
      <c r="A9" s="258" t="s">
        <v>18</v>
      </c>
      <c r="B9" s="259"/>
      <c r="C9" s="259"/>
      <c r="D9" s="260"/>
      <c r="E9" s="154">
        <v>4334750.2</v>
      </c>
      <c r="F9" s="154">
        <v>4357804.53</v>
      </c>
      <c r="G9" s="154">
        <v>4928998.7699999996</v>
      </c>
      <c r="H9" s="154">
        <v>5233928.71</v>
      </c>
      <c r="I9" s="154">
        <v>5748441.6600000001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2024089.8</v>
      </c>
      <c r="F10" s="154">
        <v>2118739.3199999998</v>
      </c>
      <c r="G10" s="154">
        <v>2419527.13</v>
      </c>
      <c r="H10" s="154">
        <v>2455173.89</v>
      </c>
      <c r="I10" s="154">
        <v>2472069.2999999998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1311175.3500000001</v>
      </c>
      <c r="F11" s="154">
        <v>1411186.61</v>
      </c>
      <c r="G11" s="154">
        <v>1458178.65</v>
      </c>
      <c r="H11" s="154">
        <v>1688840.64</v>
      </c>
      <c r="I11" s="154">
        <v>1752077.09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25152.28</v>
      </c>
      <c r="F12" s="154">
        <v>26917.19</v>
      </c>
      <c r="G12" s="154">
        <v>30529.32</v>
      </c>
      <c r="H12" s="154">
        <v>40658.28</v>
      </c>
      <c r="I12" s="154">
        <v>35012.86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49298.98</v>
      </c>
      <c r="F13" s="154">
        <v>57887.72</v>
      </c>
      <c r="G13" s="154">
        <v>62899.55</v>
      </c>
      <c r="H13" s="154">
        <v>56701.13</v>
      </c>
      <c r="I13" s="154">
        <v>57343.05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786748.28</v>
      </c>
      <c r="F14" s="154">
        <v>851869.04</v>
      </c>
      <c r="G14" s="154">
        <v>1056970.74</v>
      </c>
      <c r="H14" s="154">
        <v>976465.48</v>
      </c>
      <c r="I14" s="154">
        <v>1145558.1100000001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1580740.1</v>
      </c>
      <c r="F15" s="154">
        <v>1334765.67</v>
      </c>
      <c r="G15" s="154">
        <v>1347993.52</v>
      </c>
      <c r="H15" s="154">
        <v>1821574.5</v>
      </c>
      <c r="I15" s="154">
        <v>2053994.09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271384.12</v>
      </c>
      <c r="F17" s="154">
        <v>246094.99</v>
      </c>
      <c r="G17" s="154">
        <v>258623.59</v>
      </c>
      <c r="H17" s="154">
        <v>275070.83</v>
      </c>
      <c r="I17" s="154">
        <v>273456.3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1642571.9</v>
      </c>
      <c r="F18" s="154">
        <v>1726486.53</v>
      </c>
      <c r="G18" s="154">
        <v>1948705.89</v>
      </c>
      <c r="H18" s="154">
        <v>2058923.34</v>
      </c>
      <c r="I18" s="154">
        <v>2073579.57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1852365.23</v>
      </c>
      <c r="F19" s="154">
        <v>1935776.02</v>
      </c>
      <c r="G19" s="154">
        <v>2214539.96</v>
      </c>
      <c r="H19" s="154">
        <v>2025349.58</v>
      </c>
      <c r="I19" s="154">
        <v>1978333.99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95215.86</v>
      </c>
      <c r="F20" s="154">
        <v>98034.31</v>
      </c>
      <c r="G20" s="154">
        <v>109852.05</v>
      </c>
      <c r="H20" s="154">
        <v>112257.43</v>
      </c>
      <c r="I20" s="154">
        <v>115133.56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48966.84</v>
      </c>
      <c r="F21" s="154">
        <v>46147.839999999997</v>
      </c>
      <c r="G21" s="154">
        <v>48484</v>
      </c>
      <c r="H21" s="154">
        <v>112848.7</v>
      </c>
      <c r="I21" s="154">
        <v>117611.41</v>
      </c>
    </row>
  </sheetData>
  <sheetProtection algorithmName="SHA-512" hashValue="9rN97rr9QTpJkzEM8hLA9B8rDad52v14T0sTd2Ga9lYmlFWDCk40DD3lmFixqxvIv4k+WamH4AIl+mxwNJtKMA==" saltValue="ydLe3+0FhRI2moX9JMiBwQ==" spinCount="100000" sheet="1" objects="1" scenarios="1"/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Commune De Mettet</v>
      </c>
      <c r="F1" s="162"/>
      <c r="G1" s="162"/>
      <c r="H1" s="162"/>
      <c r="I1" s="98" t="str">
        <f>Coordonnées!$U$1</f>
        <v>Code INS</v>
      </c>
      <c r="J1" s="135">
        <f>Coordonnées!$V$1</f>
        <v>92087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6" t="s">
        <v>70</v>
      </c>
      <c r="F5" s="267"/>
      <c r="G5" s="267"/>
      <c r="H5" s="267"/>
      <c r="I5" s="267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1" t="s">
        <v>35</v>
      </c>
      <c r="B8" s="262"/>
      <c r="C8" s="262"/>
      <c r="D8" s="263"/>
      <c r="E8" s="154">
        <v>14219791.23</v>
      </c>
      <c r="F8" s="154">
        <v>14420789.439999999</v>
      </c>
      <c r="G8" s="154">
        <v>16819446.800000001</v>
      </c>
      <c r="H8" s="154">
        <v>17176497.760000002</v>
      </c>
      <c r="I8" s="154">
        <v>16885182.68</v>
      </c>
    </row>
    <row r="9" spans="1:10" ht="30" customHeight="1" x14ac:dyDescent="0.2">
      <c r="A9" s="258" t="s">
        <v>18</v>
      </c>
      <c r="B9" s="259"/>
      <c r="C9" s="259"/>
      <c r="D9" s="260"/>
      <c r="E9" s="154">
        <v>407472.63</v>
      </c>
      <c r="F9" s="154">
        <v>120608.5</v>
      </c>
      <c r="G9" s="154">
        <v>130916.74</v>
      </c>
      <c r="H9" s="154">
        <v>232408.41</v>
      </c>
      <c r="I9" s="154">
        <v>172043.13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0</v>
      </c>
      <c r="F10" s="154">
        <v>0</v>
      </c>
      <c r="G10" s="154">
        <v>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181183.71</v>
      </c>
      <c r="F11" s="154">
        <v>67909.960000000006</v>
      </c>
      <c r="G11" s="154">
        <v>68394.16</v>
      </c>
      <c r="H11" s="154">
        <v>67764.05</v>
      </c>
      <c r="I11" s="154">
        <v>67133.34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244369.17</v>
      </c>
      <c r="F12" s="154">
        <v>244369.17</v>
      </c>
      <c r="G12" s="154">
        <v>250339.34</v>
      </c>
      <c r="H12" s="154">
        <v>250339.34</v>
      </c>
      <c r="I12" s="154">
        <v>251563.51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225160</v>
      </c>
      <c r="F13" s="154">
        <v>238160</v>
      </c>
      <c r="G13" s="154">
        <v>233660</v>
      </c>
      <c r="H13" s="154">
        <v>236160</v>
      </c>
      <c r="I13" s="154">
        <v>236160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380255.42</v>
      </c>
      <c r="F14" s="154">
        <v>403237.99</v>
      </c>
      <c r="G14" s="154">
        <v>426218.55</v>
      </c>
      <c r="H14" s="154">
        <v>433299.14</v>
      </c>
      <c r="I14" s="154">
        <v>504521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516695.79</v>
      </c>
      <c r="F15" s="154">
        <v>342441.31</v>
      </c>
      <c r="G15" s="154">
        <v>272073.65000000002</v>
      </c>
      <c r="H15" s="154">
        <v>314517.21000000002</v>
      </c>
      <c r="I15" s="154">
        <v>308191.89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0</v>
      </c>
      <c r="F17" s="154">
        <v>0</v>
      </c>
      <c r="G17" s="154">
        <v>0</v>
      </c>
      <c r="H17" s="154">
        <v>0</v>
      </c>
      <c r="I17" s="154">
        <v>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148960.66</v>
      </c>
      <c r="F18" s="154">
        <v>91492.19</v>
      </c>
      <c r="G18" s="154">
        <v>90192.19</v>
      </c>
      <c r="H18" s="154">
        <v>91392.19</v>
      </c>
      <c r="I18" s="154">
        <v>91392.19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211827.06</v>
      </c>
      <c r="F19" s="154">
        <v>59685</v>
      </c>
      <c r="G19" s="154">
        <v>99185</v>
      </c>
      <c r="H19" s="154">
        <v>56518</v>
      </c>
      <c r="I19" s="154">
        <v>126185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28000</v>
      </c>
      <c r="F20" s="154">
        <v>28000</v>
      </c>
      <c r="G20" s="154">
        <v>24500</v>
      </c>
      <c r="H20" s="154">
        <v>24500</v>
      </c>
      <c r="I20" s="154">
        <v>24500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4650</v>
      </c>
      <c r="F21" s="154">
        <v>4650</v>
      </c>
      <c r="G21" s="154">
        <v>4650</v>
      </c>
      <c r="H21" s="154">
        <v>4650</v>
      </c>
      <c r="I21" s="154">
        <v>4650</v>
      </c>
    </row>
  </sheetData>
  <sheetProtection algorithmName="SHA-512" hashValue="vVAc1dFXM1i+cPhBugIvK/nsxhDkj0BBxHHuG1zkeWo8JteqY/rDWhH9aDyjbE8Hbw+MIH0OLkt9ENII1akoXg==" saltValue="YC0r5W1Dh/wh8O4h1OWRcA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Commune De Mettet</v>
      </c>
      <c r="F1" s="162"/>
      <c r="G1" s="162"/>
      <c r="H1" s="162"/>
      <c r="I1" s="98" t="str">
        <f>Coordonnées!$U$1</f>
        <v>Code INS</v>
      </c>
      <c r="J1" s="135">
        <f>Coordonnées!$V$1</f>
        <v>92087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68" t="s">
        <v>71</v>
      </c>
      <c r="F5" s="269"/>
      <c r="G5" s="269"/>
      <c r="H5" s="269"/>
      <c r="I5" s="26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1" t="s">
        <v>35</v>
      </c>
      <c r="B8" s="262"/>
      <c r="C8" s="262"/>
      <c r="D8" s="263"/>
      <c r="E8" s="154">
        <v>1616880.37</v>
      </c>
      <c r="F8" s="154">
        <v>465000</v>
      </c>
      <c r="G8" s="154">
        <v>2221511.9900000002</v>
      </c>
      <c r="H8" s="154">
        <v>1508000</v>
      </c>
      <c r="I8" s="154">
        <v>2098836</v>
      </c>
    </row>
    <row r="9" spans="1:10" ht="30" customHeight="1" x14ac:dyDescent="0.2">
      <c r="A9" s="258" t="s">
        <v>18</v>
      </c>
      <c r="B9" s="259"/>
      <c r="C9" s="259"/>
      <c r="D9" s="260"/>
      <c r="E9" s="154">
        <v>309500</v>
      </c>
      <c r="F9" s="154">
        <v>505000</v>
      </c>
      <c r="G9" s="154">
        <v>725000</v>
      </c>
      <c r="H9" s="154">
        <v>604000</v>
      </c>
      <c r="I9" s="154">
        <v>963000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18000</v>
      </c>
      <c r="F10" s="154">
        <v>0</v>
      </c>
      <c r="G10" s="154">
        <v>18000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3762066.15</v>
      </c>
      <c r="F11" s="154">
        <v>2753030</v>
      </c>
      <c r="G11" s="154">
        <v>6220768.79</v>
      </c>
      <c r="H11" s="154">
        <v>7756268.79</v>
      </c>
      <c r="I11" s="154">
        <v>3294500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20000</v>
      </c>
      <c r="F12" s="154">
        <v>0</v>
      </c>
      <c r="G12" s="154">
        <v>20000</v>
      </c>
      <c r="H12" s="154">
        <v>0</v>
      </c>
      <c r="I12" s="154">
        <v>0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0</v>
      </c>
      <c r="F13" s="154">
        <v>0</v>
      </c>
      <c r="G13" s="154">
        <v>0</v>
      </c>
      <c r="H13" s="154">
        <v>0</v>
      </c>
      <c r="I13" s="154">
        <v>54716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188500</v>
      </c>
      <c r="F14" s="154">
        <v>260000</v>
      </c>
      <c r="G14" s="154">
        <v>1310000</v>
      </c>
      <c r="H14" s="154">
        <v>2625000</v>
      </c>
      <c r="I14" s="154">
        <v>6222136.79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1483968.63</v>
      </c>
      <c r="F15" s="154">
        <v>2428000</v>
      </c>
      <c r="G15" s="154">
        <v>2270000</v>
      </c>
      <c r="H15" s="154">
        <v>1416159</v>
      </c>
      <c r="I15" s="154">
        <v>1616309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252500</v>
      </c>
      <c r="F17" s="154">
        <v>363500</v>
      </c>
      <c r="G17" s="154">
        <v>300000</v>
      </c>
      <c r="H17" s="154">
        <v>340000</v>
      </c>
      <c r="I17" s="154">
        <v>357000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119550</v>
      </c>
      <c r="F18" s="154">
        <v>8550</v>
      </c>
      <c r="G18" s="154">
        <v>1182500</v>
      </c>
      <c r="H18" s="154">
        <v>1185000</v>
      </c>
      <c r="I18" s="154">
        <v>1325000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87963</v>
      </c>
      <c r="F19" s="154">
        <v>112611.07</v>
      </c>
      <c r="G19" s="154">
        <v>103111.07</v>
      </c>
      <c r="H19" s="154">
        <v>580111.06999999995</v>
      </c>
      <c r="I19" s="154">
        <v>351052.08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645000</v>
      </c>
      <c r="F20" s="154">
        <v>664000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10000</v>
      </c>
      <c r="F21" s="154">
        <v>21000</v>
      </c>
      <c r="G21" s="154">
        <v>11000</v>
      </c>
      <c r="H21" s="154">
        <v>36000</v>
      </c>
      <c r="I21" s="154">
        <v>125000</v>
      </c>
    </row>
  </sheetData>
  <sheetProtection algorithmName="SHA-512" hashValue="pRqEnd8qfhrkXT05uX9E6Ofl425AoC+Snq5pXva8KW8anUJj/kRh8vPiuRSaxAP9nWtJ79NB/EdlsDBb+IUlhg==" saltValue="SFb7CTVsrZ7U494VA4jT3w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201" t="str">
        <f>Coordonnées!A1</f>
        <v>Synthèse du Budget</v>
      </c>
      <c r="B1" s="158"/>
      <c r="C1" s="158"/>
      <c r="D1" s="158"/>
      <c r="E1" s="162" t="str">
        <f>Coordonnées!G1</f>
        <v>Administration communale de Commune De Mettet</v>
      </c>
      <c r="F1" s="162"/>
      <c r="G1" s="162"/>
      <c r="H1" s="162"/>
      <c r="I1" s="98" t="str">
        <f>Coordonnées!$U$1</f>
        <v>Code INS</v>
      </c>
      <c r="J1" s="135">
        <f>Coordonnées!$V$1</f>
        <v>92087</v>
      </c>
    </row>
    <row r="2" spans="1:10" ht="16.149999999999999" customHeight="1" x14ac:dyDescent="0.2">
      <c r="A2" s="159"/>
      <c r="B2" s="160"/>
      <c r="C2" s="160"/>
      <c r="D2" s="160"/>
      <c r="E2" s="163"/>
      <c r="F2" s="163"/>
      <c r="G2" s="163"/>
      <c r="H2" s="163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64" t="s">
        <v>45</v>
      </c>
      <c r="F4" s="265"/>
      <c r="G4" s="265"/>
      <c r="H4" s="265"/>
      <c r="I4" s="265"/>
    </row>
    <row r="5" spans="1:10" ht="17.649999999999999" customHeight="1" x14ac:dyDescent="0.2">
      <c r="A5" s="14"/>
      <c r="E5" s="270" t="s">
        <v>72</v>
      </c>
      <c r="F5" s="271"/>
      <c r="G5" s="271"/>
      <c r="H5" s="271"/>
      <c r="I5" s="271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 x14ac:dyDescent="0.2">
      <c r="A8" s="261" t="s">
        <v>35</v>
      </c>
      <c r="B8" s="262"/>
      <c r="C8" s="262"/>
      <c r="D8" s="263"/>
      <c r="E8" s="154">
        <v>2458630.36</v>
      </c>
      <c r="F8" s="154">
        <v>548260</v>
      </c>
      <c r="G8" s="154">
        <v>4686419.58</v>
      </c>
      <c r="H8" s="154">
        <v>2901419.58</v>
      </c>
      <c r="I8" s="154">
        <v>1331216</v>
      </c>
    </row>
    <row r="9" spans="1:10" ht="30" customHeight="1" x14ac:dyDescent="0.2">
      <c r="A9" s="258" t="s">
        <v>18</v>
      </c>
      <c r="B9" s="259"/>
      <c r="C9" s="259"/>
      <c r="D9" s="260"/>
      <c r="E9" s="154">
        <v>1059630.3799999999</v>
      </c>
      <c r="F9" s="154">
        <v>970000</v>
      </c>
      <c r="G9" s="154">
        <v>2150000</v>
      </c>
      <c r="H9" s="154">
        <v>2012000</v>
      </c>
      <c r="I9" s="154">
        <v>2785836</v>
      </c>
    </row>
    <row r="10" spans="1:10" ht="30" customHeight="1" x14ac:dyDescent="0.2">
      <c r="A10" s="258" t="s">
        <v>19</v>
      </c>
      <c r="B10" s="259"/>
      <c r="C10" s="259"/>
      <c r="D10" s="260"/>
      <c r="E10" s="154">
        <v>18000</v>
      </c>
      <c r="F10" s="154">
        <v>0</v>
      </c>
      <c r="G10" s="154">
        <v>18000</v>
      </c>
      <c r="H10" s="154">
        <v>0</v>
      </c>
      <c r="I10" s="154">
        <v>0</v>
      </c>
    </row>
    <row r="11" spans="1:10" ht="30" customHeight="1" x14ac:dyDescent="0.2">
      <c r="A11" s="258" t="s">
        <v>20</v>
      </c>
      <c r="B11" s="259"/>
      <c r="C11" s="259"/>
      <c r="D11" s="260"/>
      <c r="E11" s="154">
        <v>2867739.65</v>
      </c>
      <c r="F11" s="154">
        <v>2669770</v>
      </c>
      <c r="G11" s="154">
        <v>3659349.21</v>
      </c>
      <c r="H11" s="154">
        <v>5194849.21</v>
      </c>
      <c r="I11" s="154">
        <v>2914500</v>
      </c>
    </row>
    <row r="12" spans="1:10" ht="30" customHeight="1" x14ac:dyDescent="0.2">
      <c r="A12" s="258" t="s">
        <v>28</v>
      </c>
      <c r="B12" s="259"/>
      <c r="C12" s="259"/>
      <c r="D12" s="260"/>
      <c r="E12" s="154">
        <v>20000</v>
      </c>
      <c r="F12" s="154">
        <v>0</v>
      </c>
      <c r="G12" s="154">
        <v>20000</v>
      </c>
      <c r="H12" s="154">
        <v>0</v>
      </c>
      <c r="I12" s="154">
        <v>0</v>
      </c>
    </row>
    <row r="13" spans="1:10" ht="30" customHeight="1" x14ac:dyDescent="0.2">
      <c r="A13" s="258" t="s">
        <v>21</v>
      </c>
      <c r="B13" s="259"/>
      <c r="C13" s="259"/>
      <c r="D13" s="260"/>
      <c r="E13" s="154">
        <v>0</v>
      </c>
      <c r="F13" s="154">
        <v>0</v>
      </c>
      <c r="G13" s="154">
        <v>0</v>
      </c>
      <c r="H13" s="154">
        <v>0</v>
      </c>
      <c r="I13" s="154">
        <v>0</v>
      </c>
    </row>
    <row r="14" spans="1:10" ht="30" customHeight="1" x14ac:dyDescent="0.2">
      <c r="A14" s="258" t="s">
        <v>22</v>
      </c>
      <c r="B14" s="259"/>
      <c r="C14" s="259"/>
      <c r="D14" s="260"/>
      <c r="E14" s="154">
        <v>148500</v>
      </c>
      <c r="F14" s="154">
        <v>260000</v>
      </c>
      <c r="G14" s="154">
        <v>910000</v>
      </c>
      <c r="H14" s="154">
        <v>2625000</v>
      </c>
      <c r="I14" s="154">
        <v>6222136.79</v>
      </c>
    </row>
    <row r="15" spans="1:10" ht="30" customHeight="1" x14ac:dyDescent="0.2">
      <c r="A15" s="258" t="s">
        <v>23</v>
      </c>
      <c r="B15" s="259"/>
      <c r="C15" s="259"/>
      <c r="D15" s="260"/>
      <c r="E15" s="154">
        <v>844414.76</v>
      </c>
      <c r="F15" s="154">
        <v>2428000</v>
      </c>
      <c r="G15" s="154">
        <v>545000</v>
      </c>
      <c r="H15" s="154">
        <v>1078159</v>
      </c>
      <c r="I15" s="154">
        <v>1147309</v>
      </c>
    </row>
    <row r="16" spans="1:10" ht="30" customHeight="1" x14ac:dyDescent="0.2">
      <c r="A16" s="250" t="s">
        <v>32</v>
      </c>
      <c r="B16" s="251"/>
      <c r="C16" s="251"/>
      <c r="D16" s="252"/>
      <c r="E16" s="154">
        <v>0</v>
      </c>
      <c r="F16" s="154">
        <v>0</v>
      </c>
      <c r="G16" s="154">
        <v>0</v>
      </c>
      <c r="H16" s="154">
        <v>0</v>
      </c>
      <c r="I16" s="154">
        <v>0</v>
      </c>
    </row>
    <row r="17" spans="1:9" ht="30" customHeight="1" x14ac:dyDescent="0.2">
      <c r="A17" s="258" t="s">
        <v>31</v>
      </c>
      <c r="B17" s="259"/>
      <c r="C17" s="259"/>
      <c r="D17" s="260"/>
      <c r="E17" s="154">
        <v>245000</v>
      </c>
      <c r="F17" s="154">
        <v>363500</v>
      </c>
      <c r="G17" s="154">
        <v>300000</v>
      </c>
      <c r="H17" s="154">
        <v>340000</v>
      </c>
      <c r="I17" s="154">
        <v>207000</v>
      </c>
    </row>
    <row r="18" spans="1:9" ht="30" customHeight="1" x14ac:dyDescent="0.2">
      <c r="A18" s="258" t="s">
        <v>24</v>
      </c>
      <c r="B18" s="259"/>
      <c r="C18" s="259"/>
      <c r="D18" s="260"/>
      <c r="E18" s="154">
        <v>117050</v>
      </c>
      <c r="F18" s="154">
        <v>8550</v>
      </c>
      <c r="G18" s="154">
        <v>1182500</v>
      </c>
      <c r="H18" s="154">
        <v>1185000</v>
      </c>
      <c r="I18" s="154">
        <v>1325000</v>
      </c>
    </row>
    <row r="19" spans="1:9" ht="30" customHeight="1" x14ac:dyDescent="0.2">
      <c r="A19" s="250" t="s">
        <v>25</v>
      </c>
      <c r="B19" s="251"/>
      <c r="C19" s="251"/>
      <c r="D19" s="252"/>
      <c r="E19" s="154">
        <v>79963</v>
      </c>
      <c r="F19" s="154">
        <v>112611.07</v>
      </c>
      <c r="G19" s="154">
        <v>103111.07</v>
      </c>
      <c r="H19" s="154">
        <v>580111.06999999995</v>
      </c>
      <c r="I19" s="154">
        <v>349552.08</v>
      </c>
    </row>
    <row r="20" spans="1:9" ht="30" customHeight="1" x14ac:dyDescent="0.2">
      <c r="A20" s="258" t="s">
        <v>26</v>
      </c>
      <c r="B20" s="259"/>
      <c r="C20" s="259"/>
      <c r="D20" s="260"/>
      <c r="E20" s="154">
        <v>645000</v>
      </c>
      <c r="F20" s="154">
        <v>199000</v>
      </c>
      <c r="G20" s="154">
        <v>0</v>
      </c>
      <c r="H20" s="154">
        <v>0</v>
      </c>
      <c r="I20" s="154">
        <v>0</v>
      </c>
    </row>
    <row r="21" spans="1:9" ht="30" customHeight="1" x14ac:dyDescent="0.2">
      <c r="A21" s="253" t="s">
        <v>27</v>
      </c>
      <c r="B21" s="254"/>
      <c r="C21" s="254"/>
      <c r="D21" s="255"/>
      <c r="E21" s="154">
        <v>10000</v>
      </c>
      <c r="F21" s="154">
        <v>21000</v>
      </c>
      <c r="G21" s="154">
        <v>11000</v>
      </c>
      <c r="H21" s="154">
        <v>36000</v>
      </c>
      <c r="I21" s="154">
        <v>125000</v>
      </c>
    </row>
  </sheetData>
  <sheetProtection algorithmName="SHA-512" hashValue="bpRO/neZsIPbf5XPbqiSWZHqZh6AVu2f9ZKQuSiYar3Lmr0CJaUhKGAop3gRkz85532uZw0lmMnec8NPK0f7yw==" saltValue="TjTGvPZ5hm3yA/Lh5uZsHQ==" spinCount="100000" sheet="1" objects="1" scenarios="1"/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">
        <v>39</v>
      </c>
      <c r="B1" s="158"/>
      <c r="C1" s="158"/>
      <c r="D1" s="158"/>
      <c r="E1" s="158"/>
      <c r="F1" s="158"/>
      <c r="G1" s="162" t="str">
        <f>Coordonnées!G1</f>
        <v>Administration communale de Commune De Mettet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7"/>
      <c r="W1" s="125"/>
      <c r="X1" s="98" t="str">
        <f>Coordonnées!$U$1</f>
        <v>Code INS</v>
      </c>
      <c r="Y1" s="135">
        <f>Coordonnées!$V$1</f>
        <v>92087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sheetProtection algorithmName="SHA-512" hashValue="JaJc6wQKsjDhug4vJ9eV9LpG/Kklk/9GiIqSeUTllnYs0N6KywXZIg2/NLqh5dMyY4zmYJ7GIOOYNH04hAJS9g==" saltValue="kxwe5oqNIq71m0EpL+Km3g==" spinCount="100000" sheet="1" objects="1" scenarios="1"/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201" t="str">
        <f>Coordonnées!A1</f>
        <v>Synthèse du Budget</v>
      </c>
      <c r="B1" s="158"/>
      <c r="C1" s="158"/>
      <c r="D1" s="158"/>
      <c r="E1" s="158"/>
      <c r="F1" s="158"/>
      <c r="G1" s="162" t="str">
        <f>Coordonnées!G1</f>
        <v>Administration communale de Commune De Mettet</v>
      </c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25"/>
      <c r="W1" s="125"/>
      <c r="X1" s="98" t="str">
        <f>Coordonnées!$U$1</f>
        <v>Code INS</v>
      </c>
      <c r="Y1" s="135">
        <f>Coordonnées!$V$1</f>
        <v>92087</v>
      </c>
    </row>
    <row r="2" spans="1:25" x14ac:dyDescent="0.2">
      <c r="A2" s="159"/>
      <c r="B2" s="160"/>
      <c r="C2" s="160"/>
      <c r="D2" s="160"/>
      <c r="E2" s="160"/>
      <c r="F2" s="160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223" t="s">
        <v>49</v>
      </c>
      <c r="B9" s="223"/>
      <c r="C9" s="223"/>
      <c r="D9" s="223"/>
      <c r="E9" s="223"/>
      <c r="F9" s="273" t="s">
        <v>50</v>
      </c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</row>
    <row r="10" spans="1:25" ht="49.9" customHeight="1" x14ac:dyDescent="0.2">
      <c r="A10" s="223" t="s">
        <v>29</v>
      </c>
      <c r="B10" s="223"/>
      <c r="C10" s="223"/>
      <c r="D10" s="223"/>
      <c r="E10" s="223"/>
      <c r="F10" s="272" t="s">
        <v>51</v>
      </c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272"/>
      <c r="W10" s="272"/>
    </row>
    <row r="11" spans="1:25" ht="49.9" customHeight="1" x14ac:dyDescent="0.2">
      <c r="A11" s="223" t="s">
        <v>52</v>
      </c>
      <c r="B11" s="223"/>
      <c r="C11" s="223"/>
      <c r="D11" s="223"/>
      <c r="E11" s="223"/>
      <c r="F11" s="272" t="s">
        <v>53</v>
      </c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272"/>
      <c r="W11" s="272"/>
    </row>
    <row r="12" spans="1:25" ht="49.9" customHeight="1" x14ac:dyDescent="0.2">
      <c r="A12" s="223" t="s">
        <v>54</v>
      </c>
      <c r="B12" s="223"/>
      <c r="C12" s="223"/>
      <c r="D12" s="223"/>
      <c r="E12" s="223"/>
      <c r="F12" s="272" t="s">
        <v>74</v>
      </c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</row>
    <row r="13" spans="1:25" ht="49.9" customHeight="1" x14ac:dyDescent="0.2">
      <c r="A13" s="223" t="s">
        <v>55</v>
      </c>
      <c r="B13" s="223"/>
      <c r="C13" s="223"/>
      <c r="D13" s="223"/>
      <c r="E13" s="223"/>
      <c r="F13" s="272" t="s">
        <v>56</v>
      </c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</row>
    <row r="14" spans="1:25" ht="49.9" customHeight="1" x14ac:dyDescent="0.2">
      <c r="A14" s="223" t="s">
        <v>57</v>
      </c>
      <c r="B14" s="223"/>
      <c r="C14" s="223"/>
      <c r="D14" s="223"/>
      <c r="E14" s="223"/>
      <c r="F14" s="272" t="s">
        <v>75</v>
      </c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</row>
    <row r="15" spans="1:25" ht="52.15" customHeight="1" x14ac:dyDescent="0.2">
      <c r="A15" s="223" t="s">
        <v>58</v>
      </c>
      <c r="B15" s="223"/>
      <c r="C15" s="223"/>
      <c r="D15" s="223"/>
      <c r="E15" s="223"/>
      <c r="F15" s="272" t="s">
        <v>59</v>
      </c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</row>
    <row r="16" spans="1:25" ht="49.9" customHeight="1" x14ac:dyDescent="0.2">
      <c r="A16" s="272" t="s">
        <v>60</v>
      </c>
      <c r="B16" s="272"/>
      <c r="C16" s="272"/>
      <c r="D16" s="272"/>
      <c r="E16" s="272"/>
      <c r="F16" s="272" t="s">
        <v>61</v>
      </c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</row>
    <row r="17" spans="1:23" ht="49.9" customHeight="1" x14ac:dyDescent="0.2">
      <c r="A17" s="223" t="s">
        <v>62</v>
      </c>
      <c r="B17" s="223"/>
      <c r="C17" s="223"/>
      <c r="D17" s="223"/>
      <c r="E17" s="223"/>
      <c r="F17" s="272" t="s">
        <v>76</v>
      </c>
      <c r="G17" s="272"/>
      <c r="H17" s="272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</row>
    <row r="18" spans="1:23" ht="49.9" customHeight="1" x14ac:dyDescent="0.2">
      <c r="A18" s="223" t="s">
        <v>63</v>
      </c>
      <c r="B18" s="223"/>
      <c r="C18" s="223"/>
      <c r="D18" s="223"/>
      <c r="E18" s="223"/>
      <c r="F18" s="272" t="s">
        <v>64</v>
      </c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sheetProtection algorithmName="SHA-512" hashValue="6Ce/tnAl/C3gqroNUc7tytwNcO2WvBlj3YkJgXrdmKamhgWaapdjUo/4KsT5LxN1x6v1We6Wn0LSdO3ZcZWJbg==" saltValue="xCc4aA0+dadmbnLD/6PTdg==" spinCount="100000" sheet="1" objects="1" scenarios="1"/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Kelvin Charlot</cp:lastModifiedBy>
  <cp:lastPrinted>2024-12-03T14:33:46Z</cp:lastPrinted>
  <dcterms:created xsi:type="dcterms:W3CDTF">2006-02-10T09:03:57Z</dcterms:created>
  <dcterms:modified xsi:type="dcterms:W3CDTF">2025-02-04T09:54:31Z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